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so14635\Desktop\"/>
    </mc:Choice>
  </mc:AlternateContent>
  <bookViews>
    <workbookView xWindow="0" yWindow="0" windowWidth="12150" windowHeight="12015" activeTab="1"/>
  </bookViews>
  <sheets>
    <sheet name="Prjmy" sheetId="1" r:id="rId1"/>
    <sheet name="Výdavky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8" i="2" l="1"/>
  <c r="F149" i="2"/>
  <c r="F135" i="2"/>
  <c r="F131" i="2"/>
  <c r="F125" i="2"/>
  <c r="F111" i="2"/>
  <c r="F104" i="2"/>
  <c r="H89" i="2"/>
  <c r="F89" i="2"/>
  <c r="H83" i="2"/>
  <c r="G83" i="2"/>
  <c r="F83" i="2"/>
  <c r="H75" i="2"/>
  <c r="G75" i="2"/>
  <c r="F75" i="2"/>
  <c r="B275" i="2" l="1"/>
  <c r="B203" i="2"/>
  <c r="D254" i="2"/>
  <c r="C254" i="2"/>
  <c r="B254" i="2"/>
  <c r="D253" i="2"/>
  <c r="H253" i="2"/>
  <c r="G253" i="2"/>
  <c r="F253" i="2"/>
  <c r="E253" i="2"/>
  <c r="C253" i="2"/>
  <c r="B253" i="2"/>
  <c r="F249" i="2"/>
  <c r="H249" i="2"/>
  <c r="G249" i="2"/>
  <c r="E249" i="2"/>
  <c r="D249" i="2"/>
  <c r="C249" i="2"/>
  <c r="B249" i="2"/>
  <c r="H242" i="2"/>
  <c r="G242" i="2"/>
  <c r="F242" i="2"/>
  <c r="E242" i="2"/>
  <c r="D242" i="2"/>
  <c r="C242" i="2"/>
  <c r="B242" i="2"/>
  <c r="H234" i="2"/>
  <c r="G234" i="2"/>
  <c r="F234" i="2"/>
  <c r="E234" i="2"/>
  <c r="D234" i="2"/>
  <c r="C234" i="2"/>
  <c r="B234" i="2"/>
  <c r="H231" i="2"/>
  <c r="G231" i="2"/>
  <c r="F231" i="2"/>
  <c r="E231" i="2"/>
  <c r="D231" i="2"/>
  <c r="C231" i="2"/>
  <c r="B231" i="2"/>
  <c r="H227" i="2"/>
  <c r="H254" i="2" s="1"/>
  <c r="G227" i="2"/>
  <c r="G254" i="2" s="1"/>
  <c r="F227" i="2"/>
  <c r="F254" i="2" s="1"/>
  <c r="E227" i="2"/>
  <c r="E254" i="2" s="1"/>
  <c r="D227" i="2"/>
  <c r="C227" i="2"/>
  <c r="B227" i="2"/>
  <c r="D114" i="2"/>
  <c r="D188" i="2"/>
  <c r="D202" i="2"/>
  <c r="D167" i="2"/>
  <c r="D162" i="2"/>
  <c r="D158" i="2"/>
  <c r="D153" i="2"/>
  <c r="D149" i="2"/>
  <c r="D139" i="2"/>
  <c r="D135" i="2"/>
  <c r="D131" i="2"/>
  <c r="D125" i="2"/>
  <c r="D111" i="2"/>
  <c r="D104" i="2"/>
  <c r="D97" i="2"/>
  <c r="D89" i="2"/>
  <c r="D83" i="2"/>
  <c r="D75" i="2"/>
  <c r="D270" i="2"/>
  <c r="D274" i="2" s="1"/>
  <c r="D269" i="2"/>
  <c r="D266" i="2"/>
  <c r="D273" i="2"/>
  <c r="C98" i="1"/>
  <c r="D97" i="1"/>
  <c r="D96" i="1"/>
  <c r="D93" i="1"/>
  <c r="D76" i="1"/>
  <c r="D63" i="1"/>
  <c r="D48" i="1"/>
  <c r="D39" i="1"/>
  <c r="D36" i="1"/>
  <c r="D28" i="1"/>
  <c r="D19" i="1"/>
  <c r="D13" i="1"/>
  <c r="D203" i="2" l="1"/>
  <c r="D272" i="2" s="1"/>
  <c r="D275" i="2" s="1"/>
  <c r="D64" i="1"/>
  <c r="D95" i="1" s="1"/>
  <c r="D98" i="1" s="1"/>
  <c r="E269" i="2"/>
  <c r="C269" i="2"/>
  <c r="H269" i="2"/>
  <c r="G269" i="2"/>
  <c r="F269" i="2"/>
  <c r="B269" i="2"/>
  <c r="H158" i="2" l="1"/>
  <c r="G158" i="2"/>
  <c r="F158" i="2"/>
  <c r="E158" i="2"/>
  <c r="F114" i="2"/>
  <c r="B114" i="2"/>
  <c r="H111" i="2"/>
  <c r="G111" i="2"/>
  <c r="E111" i="2"/>
  <c r="C111" i="2"/>
  <c r="B111" i="2"/>
  <c r="E75" i="2"/>
  <c r="H93" i="1" l="1"/>
  <c r="G93" i="1"/>
  <c r="F93" i="1"/>
  <c r="E93" i="1"/>
  <c r="E76" i="1" l="1"/>
  <c r="E63" i="1"/>
  <c r="E36" i="1"/>
  <c r="E28" i="1"/>
  <c r="E19" i="1"/>
  <c r="E13" i="1"/>
  <c r="E97" i="1" l="1"/>
  <c r="E96" i="1"/>
  <c r="E39" i="1"/>
  <c r="E48" i="1"/>
  <c r="E64" i="1" l="1"/>
  <c r="E95" i="1" s="1"/>
  <c r="E98" i="1" s="1"/>
  <c r="B202" i="2"/>
  <c r="B188" i="2"/>
  <c r="B167" i="2"/>
  <c r="B162" i="2"/>
  <c r="B158" i="2"/>
  <c r="B153" i="2"/>
  <c r="B149" i="2"/>
  <c r="B139" i="2"/>
  <c r="B135" i="2"/>
  <c r="B131" i="2"/>
  <c r="B125" i="2"/>
  <c r="B104" i="2"/>
  <c r="B97" i="2"/>
  <c r="B89" i="2"/>
  <c r="B83" i="2"/>
  <c r="B75" i="2"/>
  <c r="B93" i="1"/>
  <c r="C202" i="2"/>
  <c r="C75" i="2"/>
  <c r="B272" i="2" l="1"/>
  <c r="B266" i="2"/>
  <c r="B270" i="2" s="1"/>
  <c r="C96" i="1"/>
  <c r="C93" i="1"/>
  <c r="C97" i="1" s="1"/>
  <c r="C76" i="1"/>
  <c r="C48" i="1"/>
  <c r="C63" i="1"/>
  <c r="C39" i="1"/>
  <c r="C36" i="1"/>
  <c r="C28" i="1"/>
  <c r="C19" i="1"/>
  <c r="C13" i="1"/>
  <c r="B97" i="1"/>
  <c r="B76" i="1"/>
  <c r="B96" i="1" s="1"/>
  <c r="B63" i="1"/>
  <c r="B48" i="1"/>
  <c r="B39" i="1"/>
  <c r="B36" i="1"/>
  <c r="B28" i="1"/>
  <c r="B19" i="1"/>
  <c r="B13" i="1"/>
  <c r="B273" i="2" l="1"/>
  <c r="B274" i="2"/>
  <c r="C64" i="1"/>
  <c r="C95" i="1" s="1"/>
  <c r="B64" i="1"/>
  <c r="B95" i="1" s="1"/>
  <c r="B98" i="1" s="1"/>
  <c r="H97" i="1" l="1"/>
  <c r="G97" i="1"/>
  <c r="F97" i="1"/>
  <c r="H76" i="1"/>
  <c r="H96" i="1" s="1"/>
  <c r="G76" i="1"/>
  <c r="G96" i="1" s="1"/>
  <c r="F76" i="1"/>
  <c r="F96" i="1" s="1"/>
  <c r="H63" i="1"/>
  <c r="G63" i="1"/>
  <c r="F63" i="1"/>
  <c r="H48" i="1"/>
  <c r="G48" i="1"/>
  <c r="F48" i="1"/>
  <c r="H39" i="1"/>
  <c r="G39" i="1"/>
  <c r="F39" i="1"/>
  <c r="H36" i="1"/>
  <c r="G36" i="1"/>
  <c r="F36" i="1"/>
  <c r="H28" i="1"/>
  <c r="G28" i="1"/>
  <c r="F28" i="1"/>
  <c r="H19" i="1"/>
  <c r="G19" i="1"/>
  <c r="F19" i="1"/>
  <c r="H13" i="1"/>
  <c r="G13" i="1"/>
  <c r="F13" i="1"/>
  <c r="E83" i="2"/>
  <c r="C83" i="2"/>
  <c r="G89" i="2"/>
  <c r="E89" i="2"/>
  <c r="C89" i="2"/>
  <c r="H97" i="2"/>
  <c r="G97" i="2"/>
  <c r="F97" i="2"/>
  <c r="E97" i="2"/>
  <c r="C97" i="2"/>
  <c r="H104" i="2"/>
  <c r="G104" i="2"/>
  <c r="E104" i="2"/>
  <c r="C104" i="2"/>
  <c r="H114" i="2"/>
  <c r="G114" i="2"/>
  <c r="E114" i="2"/>
  <c r="C114" i="2"/>
  <c r="H125" i="2"/>
  <c r="G125" i="2"/>
  <c r="E125" i="2"/>
  <c r="C125" i="2"/>
  <c r="H131" i="2"/>
  <c r="G131" i="2"/>
  <c r="E131" i="2"/>
  <c r="C131" i="2"/>
  <c r="H135" i="2"/>
  <c r="G135" i="2"/>
  <c r="E135" i="2"/>
  <c r="C135" i="2"/>
  <c r="H139" i="2"/>
  <c r="G139" i="2"/>
  <c r="F139" i="2"/>
  <c r="E139" i="2"/>
  <c r="C139" i="2"/>
  <c r="H149" i="2"/>
  <c r="G149" i="2"/>
  <c r="E149" i="2"/>
  <c r="C149" i="2"/>
  <c r="H153" i="2"/>
  <c r="G153" i="2"/>
  <c r="F153" i="2"/>
  <c r="E153" i="2"/>
  <c r="C153" i="2"/>
  <c r="C158" i="2"/>
  <c r="H162" i="2"/>
  <c r="G162" i="2"/>
  <c r="F162" i="2"/>
  <c r="E162" i="2"/>
  <c r="C162" i="2"/>
  <c r="H167" i="2"/>
  <c r="G167" i="2"/>
  <c r="F167" i="2"/>
  <c r="E167" i="2"/>
  <c r="C167" i="2"/>
  <c r="H188" i="2"/>
  <c r="G188" i="2"/>
  <c r="E188" i="2"/>
  <c r="C188" i="2"/>
  <c r="E202" i="2"/>
  <c r="H266" i="2"/>
  <c r="H270" i="2" s="1"/>
  <c r="G266" i="2"/>
  <c r="G270" i="2" s="1"/>
  <c r="F266" i="2"/>
  <c r="F270" i="2" s="1"/>
  <c r="E266" i="2"/>
  <c r="E270" i="2" s="1"/>
  <c r="C266" i="2"/>
  <c r="C270" i="2" s="1"/>
  <c r="F273" i="2" l="1"/>
  <c r="H273" i="2"/>
  <c r="G273" i="2"/>
  <c r="E273" i="2"/>
  <c r="E275" i="2" s="1"/>
  <c r="G274" i="2"/>
  <c r="C273" i="2"/>
  <c r="C275" i="2" s="1"/>
  <c r="F274" i="2"/>
  <c r="H274" i="2"/>
  <c r="E274" i="2"/>
  <c r="C274" i="2"/>
  <c r="C203" i="2"/>
  <c r="C272" i="2" s="1"/>
  <c r="G203" i="2"/>
  <c r="G272" i="2" s="1"/>
  <c r="H203" i="2"/>
  <c r="H272" i="2" s="1"/>
  <c r="F203" i="2"/>
  <c r="F272" i="2" s="1"/>
  <c r="G64" i="1"/>
  <c r="G95" i="1" s="1"/>
  <c r="G98" i="1" s="1"/>
  <c r="H64" i="1"/>
  <c r="H95" i="1" s="1"/>
  <c r="H98" i="1" s="1"/>
  <c r="E203" i="2"/>
  <c r="E272" i="2" s="1"/>
  <c r="F64" i="1"/>
  <c r="G275" i="2" l="1"/>
  <c r="F275" i="2"/>
  <c r="H275" i="2"/>
  <c r="F95" i="1"/>
  <c r="F98" i="1" s="1"/>
</calcChain>
</file>

<file path=xl/sharedStrings.xml><?xml version="1.0" encoding="utf-8"?>
<sst xmlns="http://schemas.openxmlformats.org/spreadsheetml/2006/main" count="397" uniqueCount="376">
  <si>
    <t>OBEC Lúčnica nad Žitavou</t>
  </si>
  <si>
    <t>v EUR</t>
  </si>
  <si>
    <t>Príjmy</t>
  </si>
  <si>
    <t>Bežné príjmy</t>
  </si>
  <si>
    <t>A) 100 Daňové príjmy</t>
  </si>
  <si>
    <t>Daňové príjmy – dane z majetku</t>
  </si>
  <si>
    <t>Daňové príjmy – dane z majetku spolu</t>
  </si>
  <si>
    <t>Daňové príjmy – dane za špecif. služby</t>
  </si>
  <si>
    <t>Daňové príjmy - dane za špecif. služby spolu</t>
  </si>
  <si>
    <r>
      <t>B) Nedaňové príjmy</t>
    </r>
    <r>
      <rPr>
        <b/>
        <sz val="12"/>
        <color theme="1"/>
        <rFont val="Times New Roman"/>
        <family val="1"/>
        <charset val="238"/>
      </rPr>
      <t xml:space="preserve"> </t>
    </r>
  </si>
  <si>
    <t>Nedaňové príjmy- z vlastníctva majetku</t>
  </si>
  <si>
    <t>Nedaňové príjmy z vlastníctva spolu</t>
  </si>
  <si>
    <t>Nedaňové príjmy - administratívne poplatky</t>
  </si>
  <si>
    <t>Nedaňové príjmy - admin. poplatky spolu</t>
  </si>
  <si>
    <t>Nedaňové príjmy - úroky</t>
  </si>
  <si>
    <t>Nedaňové príjmy - úroky spolu</t>
  </si>
  <si>
    <t>Iné nedaňové príjmy</t>
  </si>
  <si>
    <t>Iné daňové príjmy spolu</t>
  </si>
  <si>
    <t>C) 300 Granty a transfery - bežné</t>
  </si>
  <si>
    <t>Bežné granty a transfery spolu</t>
  </si>
  <si>
    <t>Kapitálové príjmy</t>
  </si>
  <si>
    <t>Kapitálové príjmy spolu</t>
  </si>
  <si>
    <t>Finančné operácie</t>
  </si>
  <si>
    <t>Finančné operácie spolu</t>
  </si>
  <si>
    <t>Príjmy s p o l u</t>
  </si>
  <si>
    <t>Výdavky</t>
  </si>
  <si>
    <t>Bežné výdavky</t>
  </si>
  <si>
    <t>0.1.1.1 Verejná správa</t>
  </si>
  <si>
    <t>41 611 - 612 Mzdy, príplatky</t>
  </si>
  <si>
    <t xml:space="preserve">41 614          Odmeny  </t>
  </si>
  <si>
    <t>41 621 - 627 Odvody do fondov zamestnanci</t>
  </si>
  <si>
    <t>41 621 - 627 Odvody do fondov poslanci</t>
  </si>
  <si>
    <t>41 631 001   Cestovné</t>
  </si>
  <si>
    <t>41 632 001   Energie plyn</t>
  </si>
  <si>
    <t>41 632 001   Energie elektrina</t>
  </si>
  <si>
    <t xml:space="preserve">41 632 002   Poplatky za vodu </t>
  </si>
  <si>
    <t>41 632 003   Poštové služby</t>
  </si>
  <si>
    <t>41 632 005   Telekomunikačné služby</t>
  </si>
  <si>
    <t>41 633 002   Výpočtová technika</t>
  </si>
  <si>
    <t>41 633 004   Prevádzkové stroje, prístr. a zar.</t>
  </si>
  <si>
    <t>41 633 005   Špeciálne stroje, prístr. a zar.</t>
  </si>
  <si>
    <t xml:space="preserve">41 635 009   Knihy, noviny, publikácie, tlačivá </t>
  </si>
  <si>
    <t>41 635 010   Prac. odevy, obuv a prac. pomôcky</t>
  </si>
  <si>
    <t>41 633 015   Palivá - zdroj energie /kosačky, píla/</t>
  </si>
  <si>
    <t xml:space="preserve">41 633 016   Reprezentačné </t>
  </si>
  <si>
    <t>41 634 003   Poistenie áut</t>
  </si>
  <si>
    <t>41 634 004   Prepravné a nájom dopr. prost.</t>
  </si>
  <si>
    <t>41 634 005   Karty, známky, poplatky</t>
  </si>
  <si>
    <t>41 635 002   Údržba výpoč. tech.</t>
  </si>
  <si>
    <t>41 635 003   Údržba telekom. tech.</t>
  </si>
  <si>
    <t>41 635 004   Opravy kosačiek a prev. strojov</t>
  </si>
  <si>
    <t>41 637 001   Školenia, kurzy, semináre</t>
  </si>
  <si>
    <t>41 637 003   Propagácia, reklama a inzercia</t>
  </si>
  <si>
    <t>41 637 004   Právne služby</t>
  </si>
  <si>
    <t>41 637 011   Štúdie, expertízy a posudky</t>
  </si>
  <si>
    <t>41 637 012   Poplatky a odvody</t>
  </si>
  <si>
    <t xml:space="preserve">41 637 014   Stravovanie </t>
  </si>
  <si>
    <t xml:space="preserve">41 637 015   Poistné </t>
  </si>
  <si>
    <t>41 637 016   Povinný prídel do SF</t>
  </si>
  <si>
    <t xml:space="preserve">41 637 021   Refundácie </t>
  </si>
  <si>
    <t>41 637 027  Dohody o vykonaní práce</t>
  </si>
  <si>
    <t xml:space="preserve">41 637 037  Vratky </t>
  </si>
  <si>
    <t>41 641 006  Transfer na spoločný úrad</t>
  </si>
  <si>
    <t>41 641 012  Transfer ost. subjektom VS</t>
  </si>
  <si>
    <t>41 642 015  Transfer na nemoc. dávky</t>
  </si>
  <si>
    <t xml:space="preserve">41 651 002  Splácanie úrokov banke  </t>
  </si>
  <si>
    <t>41 653 002  Provízie banke</t>
  </si>
  <si>
    <t>Verejná správa spolu</t>
  </si>
  <si>
    <t>0.1.1.2 Finančné záležitosti</t>
  </si>
  <si>
    <t>41 611          Mzda kontrolór</t>
  </si>
  <si>
    <t>41 614          Odmeny</t>
  </si>
  <si>
    <t>41 623 - 625 Odvody do fondov</t>
  </si>
  <si>
    <t>41 637 005   Audit</t>
  </si>
  <si>
    <t xml:space="preserve">41 637 012   Poplatky banke   </t>
  </si>
  <si>
    <t xml:space="preserve">41 637 035   Zrážková daň   </t>
  </si>
  <si>
    <t>Finančné záležitosti spolu</t>
  </si>
  <si>
    <t>0.1.6.0 Voľby</t>
  </si>
  <si>
    <t>111 621 - 625        Odvody do fondov</t>
  </si>
  <si>
    <t>111 631 - 637 014 Mat. výdavky</t>
  </si>
  <si>
    <t>111 637                 Odmeny voľby</t>
  </si>
  <si>
    <t>Voľby spolu</t>
  </si>
  <si>
    <t>0.4.1.2 Všeobecná prac. oblasť – VPP</t>
  </si>
  <si>
    <t>Všeobecná prac. oblasť - VPP spolu</t>
  </si>
  <si>
    <t xml:space="preserve">  41 633 006 Všeobecný materiál – vrecia</t>
  </si>
  <si>
    <t xml:space="preserve">  41 637 004 Odvoz komunálneho odpadu </t>
  </si>
  <si>
    <t xml:space="preserve">  71 637 004 Likvidácia odpadu RF</t>
  </si>
  <si>
    <t>Nakladanie s odpadmi spolu</t>
  </si>
  <si>
    <t>0.6.4.0 Verejné osvetlenie</t>
  </si>
  <si>
    <t xml:space="preserve">41 632 001 Elektrina </t>
  </si>
  <si>
    <t>Verejné osvetlenie spolu</t>
  </si>
  <si>
    <t>0.8.1.0 Športové služby</t>
  </si>
  <si>
    <t>41    642 001 Príspevok TJ</t>
  </si>
  <si>
    <t xml:space="preserve"> Športové služby spolu</t>
  </si>
  <si>
    <t>0.8.2.0 Kultúra</t>
  </si>
  <si>
    <t>Kultúra spolu</t>
  </si>
  <si>
    <t>0.8.3.0 Vysielacie služby</t>
  </si>
  <si>
    <t>41 635 004 Údržba MR</t>
  </si>
  <si>
    <t xml:space="preserve">41 637 012 Poplatky SOZA </t>
  </si>
  <si>
    <t>Vysielacie služby spolu</t>
  </si>
  <si>
    <t xml:space="preserve">0.8.4.0 Náboženské a spoločenské služby </t>
  </si>
  <si>
    <t>41 642 001 Bežné transfery OZ</t>
  </si>
  <si>
    <t>41 642 006 Bežné transfery na člen. prísp.</t>
  </si>
  <si>
    <t>41 642 007 Bežné transfery cirkvi</t>
  </si>
  <si>
    <t>Náb. a spol. služby spolu</t>
  </si>
  <si>
    <t>41 642 014 Bežné transfery jednotlivcovi</t>
  </si>
  <si>
    <t>41 642 026 Bežné transfery na dávku v HN</t>
  </si>
  <si>
    <t>Starostlivosť o starých občanov spolu</t>
  </si>
  <si>
    <t>111 642 026 Bežné tranfery rod. príd.</t>
  </si>
  <si>
    <t>41   642 014 Bežné transfery jednotlivcovi</t>
  </si>
  <si>
    <t>41   642 026 Bežné transf. na dávku v HN</t>
  </si>
  <si>
    <t>Starostlivosť o rodinu spolu</t>
  </si>
  <si>
    <t xml:space="preserve">Originálne kompetencie </t>
  </si>
  <si>
    <t>0.9.1.1.1 Predškolská výchova - MŠ</t>
  </si>
  <si>
    <t>Predškolská výchova - MŠ spolu</t>
  </si>
  <si>
    <t>0.9.6.0.1 Školská jedáleň MŠ</t>
  </si>
  <si>
    <t>Školská jedáleň MŠ spolu</t>
  </si>
  <si>
    <t>Bežné výdavky spolu</t>
  </si>
  <si>
    <t>Kapitálové výdavky</t>
  </si>
  <si>
    <r>
      <t>01.1.1</t>
    </r>
    <r>
      <rPr>
        <b/>
        <sz val="7"/>
        <color theme="1"/>
        <rFont val="Times New Roman"/>
        <family val="1"/>
        <charset val="238"/>
      </rPr>
      <t xml:space="preserve">    </t>
    </r>
    <r>
      <rPr>
        <b/>
        <sz val="12"/>
        <color theme="1"/>
        <rFont val="Times New Roman"/>
        <family val="1"/>
        <charset val="238"/>
      </rPr>
      <t>Verejná správa</t>
    </r>
  </si>
  <si>
    <t>41     713 001 Nákup int. vybavenia</t>
  </si>
  <si>
    <t>41     713 005 Nákup špec. strojov a zar.</t>
  </si>
  <si>
    <r>
      <t xml:space="preserve">                    </t>
    </r>
    <r>
      <rPr>
        <b/>
        <sz val="12"/>
        <color theme="1"/>
        <rFont val="Times New Roman"/>
        <family val="1"/>
        <charset val="238"/>
      </rPr>
      <t xml:space="preserve">09.1.1.1 Materské školy </t>
    </r>
  </si>
  <si>
    <t xml:space="preserve">             09.6.0 Vedľajšie služ. v školstve</t>
  </si>
  <si>
    <t>41      713 004 Nákup strojov a zariadení</t>
  </si>
  <si>
    <t>Kapitálové výdavky spolu</t>
  </si>
  <si>
    <t>01.7.0 Transakcie verejného dlhu</t>
  </si>
  <si>
    <t>Výdavkové finančné operácie</t>
  </si>
  <si>
    <t>Výdavky spolu</t>
  </si>
  <si>
    <t xml:space="preserve">                      71       Iné zdroje</t>
  </si>
  <si>
    <t xml:space="preserve">                      43      Zdroje z predaja majetku</t>
  </si>
  <si>
    <t xml:space="preserve">                     11S1   Eur. fond reg. rozvoja / prostriedky EÚ/</t>
  </si>
  <si>
    <t xml:space="preserve">                     11S2   Eur. fond reg. rozvoja / spolufinancovanie ŠR/</t>
  </si>
  <si>
    <t xml:space="preserve">                     11H    Transfery od ostatných subjektov VS</t>
  </si>
  <si>
    <t xml:space="preserve">                     131H  Nevyčerp. prostr. z roku 2017</t>
  </si>
  <si>
    <t>Bežné príjmy spolu</t>
  </si>
  <si>
    <t>41 636 002   Nájomné za nájom prev. strojov a prístr.</t>
  </si>
  <si>
    <t>41 637 026   Odmeny poslancom OZ, členom komisií</t>
  </si>
  <si>
    <t>Verejná správa - spolu</t>
  </si>
  <si>
    <t>Materské školy - spolu</t>
  </si>
  <si>
    <t>Vedľajšie služby v školstve - spolu</t>
  </si>
  <si>
    <t>Transakcie verejného dlhu - spolu</t>
  </si>
  <si>
    <t xml:space="preserve">41 133 001 Daň za psa </t>
  </si>
  <si>
    <t xml:space="preserve">41 133 012 Daň za užívanie verej. priestranstva </t>
  </si>
  <si>
    <t>41 133 013 Daň za komunálne odpady</t>
  </si>
  <si>
    <t xml:space="preserve">41 133 014 Daň za jadrové zariadenia </t>
  </si>
  <si>
    <t>41 212 002 Príjem z prenájmu pozemkov</t>
  </si>
  <si>
    <t>41 212 002 Príjem z prenájmu hrob. miesta</t>
  </si>
  <si>
    <t>41 212 003 Príjem z prenájmu budov a priestorov</t>
  </si>
  <si>
    <t>41 212 004 Príjem z prenájmu strojov, prístrojov</t>
  </si>
  <si>
    <t>41 244 Úroky</t>
  </si>
  <si>
    <t xml:space="preserve">41 111 003 Výnos dane z príjmov FO </t>
  </si>
  <si>
    <t>41 121 001 Daň z pozemkov od obyvateľstva</t>
  </si>
  <si>
    <t>41 121 002 Daň zo stavieb od obyvateľstva</t>
  </si>
  <si>
    <t>71       620       Poistné do fondov</t>
  </si>
  <si>
    <t xml:space="preserve">  41 635 006 Údržba VZ</t>
  </si>
  <si>
    <t>41 212 002 Príjmy z prenájmu Mosap 12 bj</t>
  </si>
  <si>
    <t>41 212 003 Príjmy z prenaj. bytov 12 bj</t>
  </si>
  <si>
    <t xml:space="preserve">                    06. 1. 0. Rozvoj bývania</t>
  </si>
  <si>
    <t>41 711 001 Nákup pozemkov 12 bj VZ</t>
  </si>
  <si>
    <t>41 712 001 Nákup budov 12 bj VZ</t>
  </si>
  <si>
    <t>41 717 001 Tech. infraštruktúra 12 bj VZ</t>
  </si>
  <si>
    <t>Rozvoj bývania - spolu</t>
  </si>
  <si>
    <t>111 712 001 Nákup budov bytovka</t>
  </si>
  <si>
    <t>111 712 001 Techn. Infraštruktúra bytovka</t>
  </si>
  <si>
    <t>72f 223 003 Za stravné ŠJ</t>
  </si>
  <si>
    <t>11H 633 006 Materiál  Deň športu</t>
  </si>
  <si>
    <t xml:space="preserve"> </t>
  </si>
  <si>
    <r>
      <t xml:space="preserve">                 </t>
    </r>
    <r>
      <rPr>
        <b/>
        <sz val="12"/>
        <color theme="1"/>
        <rFont val="Times New Roman"/>
        <family val="1"/>
        <charset val="238"/>
      </rPr>
      <t xml:space="preserve"> 0.4.7.3 Cestovný ruch</t>
    </r>
  </si>
  <si>
    <t>Cestovný ruch spolu</t>
  </si>
  <si>
    <t>111 633 006 Všeobecný materiál ŽP</t>
  </si>
  <si>
    <t xml:space="preserve">  41 633 004 Smetné nádoby</t>
  </si>
  <si>
    <t>72f 633 011 Potraviny ŠJ</t>
  </si>
  <si>
    <t xml:space="preserve">                     46       Iné zdroje vyššie neuvedené</t>
  </si>
  <si>
    <t>Rozpočet 2022</t>
  </si>
  <si>
    <t>41 634 001   Palivá MUVO a ost. technika</t>
  </si>
  <si>
    <t>41 634 002   Servis a údržba - auto Ren. a Fel.</t>
  </si>
  <si>
    <t>41 634 002   Servis a údržba - MUVO a ost. tech.</t>
  </si>
  <si>
    <t>10. 2 .0 Starostlivosť o starých občanov</t>
  </si>
  <si>
    <t>10.4.0 Starostlivosť o rodinu</t>
  </si>
  <si>
    <t>111 611                  Mzdy</t>
  </si>
  <si>
    <t>111 633 004 Nákup kompostérov</t>
  </si>
  <si>
    <t xml:space="preserve">  41 633 004 Spolufin. kompost.</t>
  </si>
  <si>
    <t>41     821 007 a Splátka úveru  ŠFRB - tech. vyb. 12 bj</t>
  </si>
  <si>
    <t>41     821 005   Splátka dlh. úveru DS</t>
  </si>
  <si>
    <t>41     821 007   Splátka úveru ŠFRB - 12 bj</t>
  </si>
  <si>
    <t>41     824          Splácanie fin. prenájmu – rameno</t>
  </si>
  <si>
    <t>41     824          Splácanie fin.prenájmu - telefon</t>
  </si>
  <si>
    <t xml:space="preserve">                   0.1.7.0 Transakcie verejného dlhu</t>
  </si>
  <si>
    <t>41 651 003    Úroky z úveru ŠFRB 12 bj</t>
  </si>
  <si>
    <t>41 651 003 a Úroky z úveru ŠFRB tech. vyb. 12 bj</t>
  </si>
  <si>
    <t>Transakcie verejného dlhu spolu</t>
  </si>
  <si>
    <t>111 642 014 a Transfer na stravu</t>
  </si>
  <si>
    <t>111 642 026   Transfer na dávku v HN</t>
  </si>
  <si>
    <t>41   620          Odvody</t>
  </si>
  <si>
    <t xml:space="preserve">41 632 001     Elektrina </t>
  </si>
  <si>
    <t>41 632 001     Plyn</t>
  </si>
  <si>
    <t xml:space="preserve">41 632 002     Voda </t>
  </si>
  <si>
    <t>41 632            Poštové a telekomunikačné služby</t>
  </si>
  <si>
    <t>41 651 002    Úroky z dlhodobého bank. úveru</t>
  </si>
  <si>
    <t>41 651 002    Úroky z krátkodob. úveru ŽP technika</t>
  </si>
  <si>
    <t>41 651 002a  Úroky z krátkodob. úveru námestie</t>
  </si>
  <si>
    <t>06.4.0 Verejné osvetlenie</t>
  </si>
  <si>
    <t>Verejné osvetlenie - spolu</t>
  </si>
  <si>
    <t>41 717 001 a Stojisko</t>
  </si>
  <si>
    <t>111   821 004   Splátka  kr. úveru technika ŽP</t>
  </si>
  <si>
    <t>111   821 004   Splátka  kr. úveru námestie</t>
  </si>
  <si>
    <t xml:space="preserve">41 635 Údržba </t>
  </si>
  <si>
    <t>Bytový dom 12 bj spolu</t>
  </si>
  <si>
    <t>41 633 Materiálové výdavky</t>
  </si>
  <si>
    <t>41 635            Údržba</t>
  </si>
  <si>
    <t>41     824          Splácanie fin. prenájmu – Renault</t>
  </si>
  <si>
    <t>41 636            Prenájom strojov, zariadení a náradia</t>
  </si>
  <si>
    <t>41 642            Transfery a príspevky</t>
  </si>
  <si>
    <t xml:space="preserve">41 632 Poštové služby </t>
  </si>
  <si>
    <t xml:space="preserve">41 637 Služby </t>
  </si>
  <si>
    <t>41 642 Nemocenské dávky</t>
  </si>
  <si>
    <t xml:space="preserve">41 620 Odvody </t>
  </si>
  <si>
    <t>111  312 001 Transfer – voľby, referendum</t>
  </si>
  <si>
    <t xml:space="preserve">111  312 001 Transfer - pren. kompetencie - ŽP </t>
  </si>
  <si>
    <t>111  312 001 Transfer - na obyvateľa – RO</t>
  </si>
  <si>
    <t>111  312 001 Transfer MŠ - VVP</t>
  </si>
  <si>
    <t>111  312 001 Transf. -ŠR strava MŠ</t>
  </si>
  <si>
    <t>111  312 002 Transfer zo ŠÚF</t>
  </si>
  <si>
    <t>43       231        Predaj kap. aktív</t>
  </si>
  <si>
    <t xml:space="preserve">43       233 001 Predaj pozemkov </t>
  </si>
  <si>
    <t>111    322 001 - Zo ŠR technika ŽP</t>
  </si>
  <si>
    <t>111    322 002 - Zo ŠÚF technika ŽP</t>
  </si>
  <si>
    <t>111    322 001 Dotácia ŠFRB bytovka</t>
  </si>
  <si>
    <t>111    322 001 Dotácia ŠFRB tech. vybavenosť</t>
  </si>
  <si>
    <t>111    322 001 Zo ŠR kamer. systém</t>
  </si>
  <si>
    <t>111    322 001 Príjem dotácie  námestie</t>
  </si>
  <si>
    <t>46   514 002    Úver ŠFRB - 12 bj</t>
  </si>
  <si>
    <t>46   514 002 a Úver ŠFRB - tech. vybavenosť 12 bj</t>
  </si>
  <si>
    <t>52   513 001   Krátkodobý bankový úver - námestie</t>
  </si>
  <si>
    <t>52   513 001   Krátkodobý bankový úver - odp. technika</t>
  </si>
  <si>
    <t>46   454 001   Z rezervného fondu obce chod.pri ceste</t>
  </si>
  <si>
    <t>46   454 001   Z rezerv. fondu obce trávny traktor</t>
  </si>
  <si>
    <t>41  221 004 Správne poplatky</t>
  </si>
  <si>
    <t xml:space="preserve">41  222 003 Pokuty a priestupky </t>
  </si>
  <si>
    <t>41  223 001 Poplatky za rozhl. relácie a DS</t>
  </si>
  <si>
    <t xml:space="preserve">41  223 002 Poplatok za MŠ </t>
  </si>
  <si>
    <t>41  223 003 Za stravné OcÚ</t>
  </si>
  <si>
    <t xml:space="preserve">                     72f       Z úhrad stravy</t>
  </si>
  <si>
    <t xml:space="preserve">                     1AG2   Európsky poľnohospodársky fond pre rozvoj vidieka</t>
  </si>
  <si>
    <t xml:space="preserve">                      1AC2   Európsky sociálny fond /spolufinancovanie zo ŠR/ </t>
  </si>
  <si>
    <t xml:space="preserve">                      52       Bankové úvery bez štátnej záruky</t>
  </si>
  <si>
    <t xml:space="preserve">                      41       Vlastné príjmy obcí</t>
  </si>
  <si>
    <t>Kód zdroja      111      Štátny rozpočet</t>
  </si>
  <si>
    <t xml:space="preserve">Spracovala: Helena Somorová           </t>
  </si>
  <si>
    <t xml:space="preserve">                samostatný odb. referent</t>
  </si>
  <si>
    <t xml:space="preserve">41 633 006    Všeobecný mat., potraviny - kultúra </t>
  </si>
  <si>
    <t xml:space="preserve">41 637 036    Prepravné </t>
  </si>
  <si>
    <t xml:space="preserve">41 633 016    Reprezentačné  /hotové jedlá/   </t>
  </si>
  <si>
    <t xml:space="preserve">41 637 036    Kultúrne podujatia   </t>
  </si>
  <si>
    <t xml:space="preserve">41 635 004 Údržba a oprava VO aj amfit. </t>
  </si>
  <si>
    <t>41 637 004   Služby BOZP, PO</t>
  </si>
  <si>
    <t>41 637 004   Revízie ihrísk, kotlov a HP</t>
  </si>
  <si>
    <t>41     717 001 Realizácia nových stavieb námestie / z vlastných/</t>
  </si>
  <si>
    <t xml:space="preserve">111 633 009   Knihy, časopisy, noviny, učeb. pomôcky    </t>
  </si>
  <si>
    <t>111 633 006   Všeob. mat. – VVP  /papier, ceruzky/</t>
  </si>
  <si>
    <t>71 633 011     Potraviny Plantex</t>
  </si>
  <si>
    <t xml:space="preserve">41 633            Materiálové výdavky  </t>
  </si>
  <si>
    <r>
      <t xml:space="preserve">41 637            Služby </t>
    </r>
    <r>
      <rPr>
        <sz val="12"/>
        <rFont val="Times New Roman"/>
        <family val="1"/>
        <charset val="238"/>
      </rPr>
      <t>/DVP,SF,vývoz fekálií/</t>
    </r>
  </si>
  <si>
    <t xml:space="preserve">06.1.0 Bytový dom 12 bj  </t>
  </si>
  <si>
    <t>41 632 Energie /z nájomného/</t>
  </si>
  <si>
    <t>41 633 Materiálové výdavky /z nájomného/</t>
  </si>
  <si>
    <t>41 635 Údržba /z nájomného/</t>
  </si>
  <si>
    <t>41 637 Služby /z nájomného/</t>
  </si>
  <si>
    <t>11H 633 006 Všeobecný materiál  - cest. Ruch /dotácia/</t>
  </si>
  <si>
    <t>41 633 003   Telekomunikačná technika - telefóny</t>
  </si>
  <si>
    <t>41 633 013   Softvér a licencie /DCOM,KEO,Topolík/</t>
  </si>
  <si>
    <t>41 637 005   Verejné obstarávania /špec. služby/</t>
  </si>
  <si>
    <t>41 637 005   Externý manažment /špec. služby/</t>
  </si>
  <si>
    <t>41 637 005   Projekty,polohop. a výškopis,zamer./špec. služby/</t>
  </si>
  <si>
    <t>41 637 005   Geometrické plány /špec. služby/</t>
  </si>
  <si>
    <t>01. 7 . 0 Transakcie verejného dlhu</t>
  </si>
  <si>
    <t>52   712 001 Nákup budov 12 bj</t>
  </si>
  <si>
    <t>43     717 001 Realizácia nových stavieb /pred.poz./</t>
  </si>
  <si>
    <t xml:space="preserve">52   712 001  Nákup techn. infraštr. 12 bj </t>
  </si>
  <si>
    <r>
      <t xml:space="preserve">                 </t>
    </r>
    <r>
      <rPr>
        <b/>
        <sz val="12"/>
        <rFont val="Times New Roman"/>
        <family val="1"/>
        <charset val="238"/>
      </rPr>
      <t xml:space="preserve"> 0.5.1.0 Nakladanie s odpadmi</t>
    </r>
  </si>
  <si>
    <t>Skutočné plnenie 2019</t>
  </si>
  <si>
    <t>Rozpočet 2023</t>
  </si>
  <si>
    <t>111 292 019 Príjmy z refundácie CO</t>
  </si>
  <si>
    <t xml:space="preserve">41   292 017 Vratky </t>
  </si>
  <si>
    <t>41   292 006 Príj.z náhrad z poist. plnenia</t>
  </si>
  <si>
    <t xml:space="preserve">41   292 027 Iné príjmy </t>
  </si>
  <si>
    <t>72f  223 001 Réžia ŠJ</t>
  </si>
  <si>
    <t>71   292 027 Príjem od rodičov</t>
  </si>
  <si>
    <t>71   456 002    Zábezpeka ŠJ</t>
  </si>
  <si>
    <t xml:space="preserve">41 634 001   Palivá auto   /Renault, Felícia/                                                    </t>
  </si>
  <si>
    <t>41 635 006   Údržba budov a objektov OcÚ/šatňa amfit.,DS/</t>
  </si>
  <si>
    <t>41 637031    Pokuty a penále</t>
  </si>
  <si>
    <t>111 637 004 Likvidácia odpadu ŽP</t>
  </si>
  <si>
    <t>46   454 001b Z rezerv. fondu obce-pozemok MŠ</t>
  </si>
  <si>
    <t>41 637 005   Archív</t>
  </si>
  <si>
    <t>41 637 005   Energ. audit MŠ</t>
  </si>
  <si>
    <t>111  611  Mzda CO</t>
  </si>
  <si>
    <t>111  633  Všeobecný mat. - RO</t>
  </si>
  <si>
    <t xml:space="preserve">111  312 001 Transfer sčít. domov a bytov,obyv. </t>
  </si>
  <si>
    <t>72f     713 004 Nákup strojov a zar.</t>
  </si>
  <si>
    <t>71     431 a     Nákup strojov a zariadení</t>
  </si>
  <si>
    <t>46     711 001 Nákup pozemku pod MŠ</t>
  </si>
  <si>
    <t>72f 637 012 Vrátené stravné, réžia</t>
  </si>
  <si>
    <t xml:space="preserve">111  637 027 DVP sčítanie domov, bytov a obyv.      </t>
  </si>
  <si>
    <t xml:space="preserve">                            0.2.2.0 Civilná ochrana</t>
  </si>
  <si>
    <t>111 613                 Náhrada za služ. pohotovosť</t>
  </si>
  <si>
    <t>111 633                 Materiálové výdavky</t>
  </si>
  <si>
    <t>Civilná ochrana spolu</t>
  </si>
  <si>
    <t>41   613                 Náhrada za služ. pohotovosť</t>
  </si>
  <si>
    <t>111  312 001 Transfer na COVID19</t>
  </si>
  <si>
    <t>41   637                 Služby</t>
  </si>
  <si>
    <t>41   633                 Materiálové výdavky</t>
  </si>
  <si>
    <t>46     717 001 Realiz. nov. stav. - chodník pri hl. ceste RF</t>
  </si>
  <si>
    <t>46     717 001 Realiz. nov. stav. - chodník Domovina, RF</t>
  </si>
  <si>
    <t>46   454 001   Z rezervného fondu - chod. Domovina</t>
  </si>
  <si>
    <t xml:space="preserve">41 637004    Vývoz fekálií, KEO účt. a ost. služby    </t>
  </si>
  <si>
    <t>41 717 001   VO 12bj, cint. Martinová 2021</t>
  </si>
  <si>
    <t xml:space="preserve">41   292 019 Príjmy z refundácie </t>
  </si>
  <si>
    <t>Zverejnené: 28.1.2021</t>
  </si>
  <si>
    <t>Skutočné plnenie 2020</t>
  </si>
  <si>
    <t>Očakávaná skutočnosť 2021</t>
  </si>
  <si>
    <t>Rozpočet 2024</t>
  </si>
  <si>
    <t>111  312 001 Rodinné prídavky</t>
  </si>
  <si>
    <t xml:space="preserve">46   454 001   Z Rez. fondu obce chod. Krkáreň </t>
  </si>
  <si>
    <t xml:space="preserve">                  09.6.0.1 Vedľajšie služby v školstve</t>
  </si>
  <si>
    <t>71 819 002 Vrátená zábezpeka ŠJ</t>
  </si>
  <si>
    <t>111  312 001 Transfer na dez. prostr. MŠ</t>
  </si>
  <si>
    <t>72f  453         Zostatok prostr. z predch. rokov ŠJ</t>
  </si>
  <si>
    <t>72a  311        Granty – dobr. príspevky kultúra</t>
  </si>
  <si>
    <t>111  312 001 Transfer strava HN</t>
  </si>
  <si>
    <t>72a    322 008 Transfer od MV účtovníctvo</t>
  </si>
  <si>
    <t>46   454 001   Z RF chodník Martinová</t>
  </si>
  <si>
    <t>46   454 001   Z RF zvonica Martinová</t>
  </si>
  <si>
    <t>1AC2 312 001 Transfer § 50j ,§50+,§54</t>
  </si>
  <si>
    <t>111  614  Odmeny SĽ</t>
  </si>
  <si>
    <t>111  621  ZP sčít. domov bytov a obyv.</t>
  </si>
  <si>
    <t xml:space="preserve">111  625  SP. scítanie domov, bytov  a obyv.                 </t>
  </si>
  <si>
    <t>41       611       Mzdy</t>
  </si>
  <si>
    <t>41       620       Poistné do fondov</t>
  </si>
  <si>
    <t>72a 633 006 Všeobecný mat. dar.zmluva</t>
  </si>
  <si>
    <t>72a 637 004 Všeobecnné služby dar. zmluva</t>
  </si>
  <si>
    <t>72a  637 036 Prepravné dar. zmluva</t>
  </si>
  <si>
    <t>72a  637 036a Kult. podujatia dar. zmluva</t>
  </si>
  <si>
    <t>43     713 004 Nákup prev. strojov a zar. /klimatizácia, kotol ZŠ ,pal. lyžiny/ z predaja pozemkov</t>
  </si>
  <si>
    <t>43     713 004 Nákup zariadení - zberný dvor bunky</t>
  </si>
  <si>
    <t>72a   713 004 Nákup prev. strojov a zar.</t>
  </si>
  <si>
    <t>111 635 001   Údržba int. vybavenia</t>
  </si>
  <si>
    <t>111 633 006a Všeob. mater.-dezinfekcia ŠR</t>
  </si>
  <si>
    <t>111 633 006 Potraviny ŠR-transfer</t>
  </si>
  <si>
    <t>131J,K 637 037 Vratky - ŠJ stravné ŠR</t>
  </si>
  <si>
    <t>72f 633 006 Všeob. mater. -réžia</t>
  </si>
  <si>
    <t xml:space="preserve">41     713 004 Nákup prev. strojov a zar.                </t>
  </si>
  <si>
    <t>41    717 002 Rek. a modern. - strecha MŠ</t>
  </si>
  <si>
    <t>Upravený rozpočet na r. 2021</t>
  </si>
  <si>
    <t>46     717 002 Rek. a moderniz. - zvonica Martinová RF</t>
  </si>
  <si>
    <t>46     717 001 Chodník Krkáreň RF</t>
  </si>
  <si>
    <t>41     713 004 Nákup strojov a zar.</t>
  </si>
  <si>
    <t>52     717001  Realiz. nových stavieb námestie /úver/</t>
  </si>
  <si>
    <t>46     717 001a Realiz. nov. stav - chodník Martinová RF</t>
  </si>
  <si>
    <t>43     717 002  Rek. a moderniz. /z pred.poz . Oplot. MŠ/</t>
  </si>
  <si>
    <t>41     717 002  Rekonštr. a modernizácia  - oplotenie MŠ</t>
  </si>
  <si>
    <t>131,J,K,L 453    Zostatok prostr. predch. rokov ŠJ,SĽ</t>
  </si>
  <si>
    <t>41 635 006   Údržba budov - šatne TJ</t>
  </si>
  <si>
    <t>111  633  Mater výd. SĽ</t>
  </si>
  <si>
    <t>41 633 006   Všeobecný mat. /kanc. a čist. Potr., papier/</t>
  </si>
  <si>
    <t>41 611 Mzdy, prípl.,odmeny</t>
  </si>
  <si>
    <t>41   611          Mzdy,prípl.,odmeny</t>
  </si>
  <si>
    <t>41     717 001 Realiz. nových stavieb /kan. Príp. pre OcU/</t>
  </si>
  <si>
    <t>52     713004  Nákup strojov a zari. /proj. - BRKO - úver/</t>
  </si>
  <si>
    <t>46     713 004 Nákup strojov a zar./Trávny traktor/</t>
  </si>
  <si>
    <t>41     713 004 Nákup prev. strojov a zar./Vyžínačka/</t>
  </si>
  <si>
    <t>43     713 004 Nákup strojov a zar./kosač.,vitríny/</t>
  </si>
  <si>
    <t>111 637                 Služby /strav.,DVP, testov./</t>
  </si>
  <si>
    <t>Rozpočet obce na roky 2022 – 2024</t>
  </si>
  <si>
    <t>1AC2     611       Mzdy</t>
  </si>
  <si>
    <t>1AC2     620       Poistné do fondov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</si>
</sst>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0" fontId="0" fillId="0" borderId="0" xfId="0" applyFill="1"/>
    <xf numFmtId="0" fontId="1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5" fillId="0" borderId="1" xfId="0" applyNumberFormat="1" applyFont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2" fontId="3" fillId="4" borderId="1" xfId="0" applyNumberFormat="1" applyFont="1" applyFill="1" applyBorder="1" applyAlignment="1">
      <alignment horizontal="right" vertical="center" wrapText="1"/>
    </xf>
    <xf numFmtId="2" fontId="1" fillId="3" borderId="1" xfId="0" applyNumberFormat="1" applyFont="1" applyFill="1" applyBorder="1" applyAlignment="1">
      <alignment horizontal="right" vertical="center" wrapText="1"/>
    </xf>
    <xf numFmtId="2" fontId="5" fillId="0" borderId="1" xfId="0" applyNumberFormat="1" applyFont="1" applyBorder="1" applyAlignment="1">
      <alignment vertical="center" wrapText="1"/>
    </xf>
    <xf numFmtId="2" fontId="0" fillId="0" borderId="0" xfId="0" applyNumberFormat="1"/>
    <xf numFmtId="2" fontId="2" fillId="0" borderId="1" xfId="0" applyNumberFormat="1" applyFont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right" vertical="center" wrapText="1"/>
    </xf>
    <xf numFmtId="2" fontId="5" fillId="0" borderId="2" xfId="0" applyNumberFormat="1" applyFont="1" applyBorder="1" applyAlignment="1">
      <alignment horizontal="right" vertical="center" wrapText="1"/>
    </xf>
    <xf numFmtId="2" fontId="5" fillId="0" borderId="3" xfId="0" applyNumberFormat="1" applyFont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2" fontId="5" fillId="0" borderId="1" xfId="0" applyNumberFormat="1" applyFont="1" applyFill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>
      <alignment vertical="top" wrapText="1"/>
    </xf>
    <xf numFmtId="2" fontId="5" fillId="5" borderId="1" xfId="0" applyNumberFormat="1" applyFont="1" applyFill="1" applyBorder="1" applyAlignment="1">
      <alignment horizontal="right" vertical="center" wrapText="1"/>
    </xf>
    <xf numFmtId="2" fontId="2" fillId="5" borderId="1" xfId="0" applyNumberFormat="1" applyFont="1" applyFill="1" applyBorder="1" applyAlignment="1">
      <alignment horizontal="right" vertical="center" wrapText="1"/>
    </xf>
    <xf numFmtId="2" fontId="10" fillId="0" borderId="0" xfId="0" applyNumberFormat="1" applyFont="1"/>
    <xf numFmtId="2" fontId="2" fillId="5" borderId="1" xfId="0" applyNumberFormat="1" applyFont="1" applyFill="1" applyBorder="1" applyAlignment="1">
      <alignment vertical="center" wrapText="1"/>
    </xf>
    <xf numFmtId="2" fontId="0" fillId="5" borderId="1" xfId="0" applyNumberFormat="1" applyFill="1" applyBorder="1" applyAlignment="1">
      <alignment vertical="top" wrapText="1"/>
    </xf>
    <xf numFmtId="2" fontId="3" fillId="3" borderId="1" xfId="0" applyNumberFormat="1" applyFont="1" applyFill="1" applyBorder="1" applyAlignment="1">
      <alignment horizontal="right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vertical="center" wrapText="1"/>
    </xf>
    <xf numFmtId="2" fontId="5" fillId="0" borderId="0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2" fontId="11" fillId="0" borderId="1" xfId="0" applyNumberFormat="1" applyFont="1" applyFill="1" applyBorder="1" applyAlignment="1">
      <alignment horizontal="right" vertical="center" wrapText="1"/>
    </xf>
    <xf numFmtId="2" fontId="12" fillId="0" borderId="0" xfId="0" applyNumberFormat="1" applyFont="1"/>
    <xf numFmtId="2" fontId="6" fillId="4" borderId="1" xfId="0" applyNumberFormat="1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vertical="center" wrapText="1"/>
    </xf>
    <xf numFmtId="2" fontId="2" fillId="6" borderId="1" xfId="0" applyNumberFormat="1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vertical="center" wrapText="1"/>
    </xf>
    <xf numFmtId="2" fontId="5" fillId="6" borderId="1" xfId="0" applyNumberFormat="1" applyFont="1" applyFill="1" applyBorder="1" applyAlignment="1">
      <alignment horizontal="right" vertical="center" wrapText="1"/>
    </xf>
    <xf numFmtId="2" fontId="2" fillId="6" borderId="1" xfId="0" applyNumberFormat="1" applyFont="1" applyFill="1" applyBorder="1" applyAlignment="1">
      <alignment vertical="center" wrapText="1"/>
    </xf>
    <xf numFmtId="0" fontId="0" fillId="0" borderId="0" xfId="0" applyFont="1"/>
    <xf numFmtId="2" fontId="5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6" borderId="0" xfId="0" applyFill="1"/>
    <xf numFmtId="0" fontId="2" fillId="6" borderId="1" xfId="0" applyFont="1" applyFill="1" applyBorder="1" applyAlignment="1">
      <alignment horizontal="center" vertical="center" wrapText="1"/>
    </xf>
    <xf numFmtId="0" fontId="0" fillId="2" borderId="0" xfId="0" applyFill="1"/>
    <xf numFmtId="0" fontId="13" fillId="0" borderId="0" xfId="0" applyFont="1"/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3" fontId="11" fillId="0" borderId="1" xfId="0" applyNumberFormat="1" applyFont="1" applyBorder="1" applyAlignment="1">
      <alignment vertical="center" wrapText="1"/>
    </xf>
    <xf numFmtId="0" fontId="11" fillId="6" borderId="1" xfId="0" applyFont="1" applyFill="1" applyBorder="1" applyAlignment="1">
      <alignment vertical="center" wrapText="1"/>
    </xf>
    <xf numFmtId="3" fontId="11" fillId="0" borderId="1" xfId="0" applyNumberFormat="1" applyFont="1" applyBorder="1" applyAlignment="1">
      <alignment horizontal="left" vertical="center" wrapText="1"/>
    </xf>
    <xf numFmtId="2" fontId="11" fillId="0" borderId="1" xfId="0" applyNumberFormat="1" applyFont="1" applyBorder="1" applyAlignment="1">
      <alignment horizontal="right" vertical="center" wrapText="1"/>
    </xf>
    <xf numFmtId="2" fontId="11" fillId="5" borderId="1" xfId="0" applyNumberFormat="1" applyFont="1" applyFill="1" applyBorder="1" applyAlignment="1">
      <alignment horizontal="right" vertical="center" wrapText="1"/>
    </xf>
    <xf numFmtId="14" fontId="2" fillId="6" borderId="1" xfId="0" applyNumberFormat="1" applyFont="1" applyFill="1" applyBorder="1" applyAlignment="1">
      <alignment vertical="center" wrapText="1"/>
    </xf>
    <xf numFmtId="14" fontId="5" fillId="6" borderId="1" xfId="0" applyNumberFormat="1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2" fontId="5" fillId="0" borderId="0" xfId="0" applyNumberFormat="1" applyFont="1" applyFill="1" applyBorder="1" applyAlignment="1">
      <alignment horizontal="right" vertical="center" wrapText="1"/>
    </xf>
    <xf numFmtId="2" fontId="5" fillId="6" borderId="2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2"/>
  <sheetViews>
    <sheetView topLeftCell="A85" zoomScale="96" zoomScaleNormal="96" workbookViewId="0">
      <selection activeCell="A3" sqref="A3:H3"/>
    </sheetView>
  </sheetViews>
  <sheetFormatPr defaultRowHeight="15" x14ac:dyDescent="0.25"/>
  <cols>
    <col min="1" max="1" width="47.85546875" bestFit="1" customWidth="1"/>
    <col min="2" max="2" width="15.7109375" customWidth="1"/>
    <col min="3" max="4" width="16.140625" customWidth="1"/>
    <col min="5" max="5" width="14.7109375" customWidth="1"/>
    <col min="6" max="6" width="15.140625" bestFit="1" customWidth="1"/>
    <col min="7" max="7" width="15.28515625" customWidth="1"/>
    <col min="8" max="8" width="15.7109375" customWidth="1"/>
  </cols>
  <sheetData>
    <row r="1" spans="1:8" ht="20.25" x14ac:dyDescent="0.25">
      <c r="A1" s="89" t="s">
        <v>0</v>
      </c>
      <c r="B1" s="89"/>
      <c r="C1" s="89"/>
      <c r="D1" s="89"/>
      <c r="E1" s="89"/>
      <c r="F1" s="89"/>
      <c r="G1" s="89"/>
      <c r="H1" s="89"/>
    </row>
    <row r="2" spans="1:8" ht="20.25" x14ac:dyDescent="0.25">
      <c r="A2" s="89" t="s">
        <v>373</v>
      </c>
      <c r="B2" s="89"/>
      <c r="C2" s="89"/>
      <c r="D2" s="89"/>
      <c r="E2" s="89"/>
      <c r="F2" s="89"/>
      <c r="G2" s="89"/>
      <c r="H2" s="89"/>
    </row>
    <row r="3" spans="1:8" ht="18.75" x14ac:dyDescent="0.3">
      <c r="A3" s="90" t="s">
        <v>1</v>
      </c>
      <c r="B3" s="90"/>
      <c r="C3" s="90"/>
      <c r="D3" s="90"/>
      <c r="E3" s="90"/>
      <c r="F3" s="90"/>
      <c r="G3" s="90"/>
      <c r="H3" s="90"/>
    </row>
    <row r="6" spans="1:8" ht="46.5" customHeight="1" x14ac:dyDescent="0.25">
      <c r="A6" s="2" t="s">
        <v>2</v>
      </c>
      <c r="B6" s="4" t="s">
        <v>280</v>
      </c>
      <c r="C6" s="4" t="s">
        <v>319</v>
      </c>
      <c r="D6" s="4" t="s">
        <v>353</v>
      </c>
      <c r="E6" s="4" t="s">
        <v>320</v>
      </c>
      <c r="F6" s="15" t="s">
        <v>173</v>
      </c>
      <c r="G6" s="4" t="s">
        <v>281</v>
      </c>
      <c r="H6" s="4" t="s">
        <v>321</v>
      </c>
    </row>
    <row r="7" spans="1:8" ht="15.75" customHeight="1" x14ac:dyDescent="0.25">
      <c r="A7" s="4" t="s">
        <v>3</v>
      </c>
      <c r="B7" s="17"/>
      <c r="C7" s="17"/>
      <c r="D7" s="17"/>
      <c r="E7" s="17"/>
      <c r="F7" s="16"/>
      <c r="G7" s="17"/>
      <c r="H7" s="17"/>
    </row>
    <row r="8" spans="1:8" ht="15.75" customHeight="1" x14ac:dyDescent="0.25">
      <c r="A8" s="7" t="s">
        <v>4</v>
      </c>
      <c r="B8" s="17"/>
      <c r="C8" s="17"/>
      <c r="D8" s="17"/>
      <c r="E8" s="17"/>
      <c r="F8" s="16"/>
      <c r="G8" s="17"/>
      <c r="H8" s="17"/>
    </row>
    <row r="9" spans="1:8" ht="15.75" customHeight="1" x14ac:dyDescent="0.25">
      <c r="A9" s="4" t="s">
        <v>5</v>
      </c>
      <c r="B9" s="17"/>
      <c r="C9" s="17"/>
      <c r="D9" s="17"/>
      <c r="E9" s="37"/>
      <c r="F9" s="48"/>
      <c r="G9" s="37"/>
      <c r="H9" s="37"/>
    </row>
    <row r="10" spans="1:8" ht="15.75" customHeight="1" x14ac:dyDescent="0.25">
      <c r="A10" s="5" t="s">
        <v>150</v>
      </c>
      <c r="B10" s="29">
        <v>260564.87</v>
      </c>
      <c r="C10" s="29">
        <v>266898.17</v>
      </c>
      <c r="D10" s="29">
        <v>272658</v>
      </c>
      <c r="E10" s="29">
        <v>270412</v>
      </c>
      <c r="F10" s="48">
        <v>276090</v>
      </c>
      <c r="G10" s="29">
        <v>276090</v>
      </c>
      <c r="H10" s="29">
        <v>276090</v>
      </c>
    </row>
    <row r="11" spans="1:8" ht="15.75" customHeight="1" x14ac:dyDescent="0.25">
      <c r="A11" s="5" t="s">
        <v>151</v>
      </c>
      <c r="B11" s="29">
        <v>34888.870000000003</v>
      </c>
      <c r="C11" s="29">
        <v>34844.74</v>
      </c>
      <c r="D11" s="29">
        <v>38711</v>
      </c>
      <c r="E11" s="29">
        <v>38600</v>
      </c>
      <c r="F11" s="48">
        <v>38600</v>
      </c>
      <c r="G11" s="29">
        <v>38600</v>
      </c>
      <c r="H11" s="29">
        <v>38600</v>
      </c>
    </row>
    <row r="12" spans="1:8" ht="15.75" x14ac:dyDescent="0.25">
      <c r="A12" s="5" t="s">
        <v>152</v>
      </c>
      <c r="B12" s="29">
        <v>7982.24</v>
      </c>
      <c r="C12" s="29">
        <v>7984.93</v>
      </c>
      <c r="D12" s="29">
        <v>8372</v>
      </c>
      <c r="E12" s="29">
        <v>8355</v>
      </c>
      <c r="F12" s="48">
        <v>8355</v>
      </c>
      <c r="G12" s="29">
        <v>8355</v>
      </c>
      <c r="H12" s="29">
        <v>8355</v>
      </c>
    </row>
    <row r="13" spans="1:8" ht="15.75" x14ac:dyDescent="0.25">
      <c r="A13" s="8" t="s">
        <v>6</v>
      </c>
      <c r="B13" s="30">
        <f t="shared" ref="B13" si="0">SUM(B10:B12)</f>
        <v>303435.98</v>
      </c>
      <c r="C13" s="30">
        <f>SUM(C10:C12)</f>
        <v>309727.83999999997</v>
      </c>
      <c r="D13" s="30">
        <f>SUM(D10:D12)</f>
        <v>319741</v>
      </c>
      <c r="E13" s="30">
        <f>SUM(E10:E12)</f>
        <v>317367</v>
      </c>
      <c r="F13" s="30">
        <f t="shared" ref="F13:H13" si="1">SUM(F10:F12)</f>
        <v>323045</v>
      </c>
      <c r="G13" s="30">
        <f t="shared" si="1"/>
        <v>323045</v>
      </c>
      <c r="H13" s="30">
        <f t="shared" si="1"/>
        <v>323045</v>
      </c>
    </row>
    <row r="14" spans="1:8" ht="15.75" customHeight="1" x14ac:dyDescent="0.25">
      <c r="A14" s="4" t="s">
        <v>7</v>
      </c>
      <c r="B14" s="29"/>
      <c r="C14" s="29"/>
      <c r="D14" s="29"/>
      <c r="E14" s="29"/>
      <c r="F14" s="48"/>
      <c r="G14" s="29"/>
      <c r="H14" s="29"/>
    </row>
    <row r="15" spans="1:8" ht="15.75" customHeight="1" x14ac:dyDescent="0.25">
      <c r="A15" s="5" t="s">
        <v>141</v>
      </c>
      <c r="B15" s="29">
        <v>867</v>
      </c>
      <c r="C15" s="29">
        <v>872</v>
      </c>
      <c r="D15" s="29">
        <v>1070</v>
      </c>
      <c r="E15" s="29">
        <v>1070</v>
      </c>
      <c r="F15" s="48">
        <v>1070</v>
      </c>
      <c r="G15" s="29">
        <v>1070</v>
      </c>
      <c r="H15" s="29">
        <v>1070</v>
      </c>
    </row>
    <row r="16" spans="1:8" ht="15.75" customHeight="1" x14ac:dyDescent="0.25">
      <c r="A16" s="5" t="s">
        <v>142</v>
      </c>
      <c r="B16" s="29">
        <v>294</v>
      </c>
      <c r="C16" s="29">
        <v>351</v>
      </c>
      <c r="D16" s="29">
        <v>580</v>
      </c>
      <c r="E16" s="29">
        <v>520</v>
      </c>
      <c r="F16" s="48">
        <v>580</v>
      </c>
      <c r="G16" s="29">
        <v>580</v>
      </c>
      <c r="H16" s="29">
        <v>580</v>
      </c>
    </row>
    <row r="17" spans="1:8" ht="15.75" customHeight="1" x14ac:dyDescent="0.25">
      <c r="A17" s="5" t="s">
        <v>143</v>
      </c>
      <c r="B17" s="29">
        <v>14945.86</v>
      </c>
      <c r="C17" s="29">
        <v>15209.34</v>
      </c>
      <c r="D17" s="29">
        <v>22200</v>
      </c>
      <c r="E17" s="29">
        <v>21820</v>
      </c>
      <c r="F17" s="48">
        <v>21820</v>
      </c>
      <c r="G17" s="29">
        <v>21820</v>
      </c>
      <c r="H17" s="29">
        <v>21820</v>
      </c>
    </row>
    <row r="18" spans="1:8" ht="15.75" x14ac:dyDescent="0.25">
      <c r="A18" s="5" t="s">
        <v>144</v>
      </c>
      <c r="B18" s="29">
        <v>12548.94</v>
      </c>
      <c r="C18" s="29">
        <v>12548.94</v>
      </c>
      <c r="D18" s="29">
        <v>12549</v>
      </c>
      <c r="E18" s="29">
        <v>12548.94</v>
      </c>
      <c r="F18" s="48">
        <v>12549</v>
      </c>
      <c r="G18" s="29">
        <v>12549</v>
      </c>
      <c r="H18" s="29">
        <v>12549</v>
      </c>
    </row>
    <row r="19" spans="1:8" ht="15.75" x14ac:dyDescent="0.25">
      <c r="A19" s="8" t="s">
        <v>8</v>
      </c>
      <c r="B19" s="30">
        <f t="shared" ref="B19" si="2">SUM(B15:B18)</f>
        <v>28655.800000000003</v>
      </c>
      <c r="C19" s="30">
        <f>SUM(C15:C18)</f>
        <v>28981.279999999999</v>
      </c>
      <c r="D19" s="30">
        <f>SUM(D15:D18)</f>
        <v>36399</v>
      </c>
      <c r="E19" s="30">
        <f>SUM(E15:E18)</f>
        <v>35958.94</v>
      </c>
      <c r="F19" s="30">
        <f t="shared" ref="F19:H19" si="3">SUM(F15:F18)</f>
        <v>36019</v>
      </c>
      <c r="G19" s="30">
        <f t="shared" si="3"/>
        <v>36019</v>
      </c>
      <c r="H19" s="30">
        <f t="shared" si="3"/>
        <v>36019</v>
      </c>
    </row>
    <row r="20" spans="1:8" ht="15.75" customHeight="1" x14ac:dyDescent="0.25">
      <c r="A20" s="7" t="s">
        <v>9</v>
      </c>
      <c r="B20" s="29"/>
      <c r="C20" s="29"/>
      <c r="D20" s="29"/>
      <c r="E20" s="6"/>
      <c r="F20" s="48"/>
      <c r="G20" s="29"/>
      <c r="H20" s="29"/>
    </row>
    <row r="21" spans="1:8" ht="15.75" customHeight="1" x14ac:dyDescent="0.25">
      <c r="A21" s="4" t="s">
        <v>10</v>
      </c>
      <c r="B21" s="29"/>
      <c r="C21" s="29"/>
      <c r="D21" s="29"/>
      <c r="E21" s="29"/>
      <c r="F21" s="48"/>
      <c r="G21" s="29"/>
      <c r="H21" s="29"/>
    </row>
    <row r="22" spans="1:8" ht="15.75" customHeight="1" x14ac:dyDescent="0.25">
      <c r="A22" s="5" t="s">
        <v>145</v>
      </c>
      <c r="B22" s="29">
        <v>1529.41</v>
      </c>
      <c r="C22" s="29">
        <v>1539.41</v>
      </c>
      <c r="D22" s="29">
        <v>1550</v>
      </c>
      <c r="E22" s="29">
        <v>1700</v>
      </c>
      <c r="F22" s="48">
        <v>1700</v>
      </c>
      <c r="G22" s="29">
        <v>1700</v>
      </c>
      <c r="H22" s="29">
        <v>1700</v>
      </c>
    </row>
    <row r="23" spans="1:8" ht="15.75" customHeight="1" x14ac:dyDescent="0.25">
      <c r="A23" s="5" t="s">
        <v>146</v>
      </c>
      <c r="B23" s="29">
        <v>185</v>
      </c>
      <c r="C23" s="29">
        <v>74</v>
      </c>
      <c r="D23" s="29">
        <v>200</v>
      </c>
      <c r="E23" s="29">
        <v>100</v>
      </c>
      <c r="F23" s="48">
        <v>200</v>
      </c>
      <c r="G23" s="29">
        <v>200</v>
      </c>
      <c r="H23" s="29">
        <v>200</v>
      </c>
    </row>
    <row r="24" spans="1:8" ht="15.75" customHeight="1" x14ac:dyDescent="0.25">
      <c r="A24" s="5" t="s">
        <v>155</v>
      </c>
      <c r="B24" s="29">
        <v>5800</v>
      </c>
      <c r="C24" s="29">
        <v>0</v>
      </c>
      <c r="D24" s="29">
        <v>0</v>
      </c>
      <c r="E24" s="29">
        <v>0</v>
      </c>
      <c r="F24" s="48">
        <v>0</v>
      </c>
      <c r="G24" s="29">
        <v>0</v>
      </c>
      <c r="H24" s="29">
        <v>0</v>
      </c>
    </row>
    <row r="25" spans="1:8" ht="15.75" customHeight="1" x14ac:dyDescent="0.25">
      <c r="A25" s="5" t="s">
        <v>147</v>
      </c>
      <c r="B25" s="29">
        <v>3419.92</v>
      </c>
      <c r="C25" s="29">
        <v>2840.42</v>
      </c>
      <c r="D25" s="29">
        <v>3500</v>
      </c>
      <c r="E25" s="29">
        <v>2920</v>
      </c>
      <c r="F25" s="48">
        <v>3000</v>
      </c>
      <c r="G25" s="29">
        <v>3000</v>
      </c>
      <c r="H25" s="29">
        <v>3000</v>
      </c>
    </row>
    <row r="26" spans="1:8" ht="15.75" customHeight="1" x14ac:dyDescent="0.25">
      <c r="A26" s="5" t="s">
        <v>156</v>
      </c>
      <c r="B26" s="29">
        <v>6346.41</v>
      </c>
      <c r="C26" s="29">
        <v>23651.8</v>
      </c>
      <c r="D26" s="29">
        <v>21800</v>
      </c>
      <c r="E26" s="29">
        <v>21800</v>
      </c>
      <c r="F26" s="48">
        <v>21500</v>
      </c>
      <c r="G26" s="29">
        <v>21500</v>
      </c>
      <c r="H26" s="29">
        <v>21500</v>
      </c>
    </row>
    <row r="27" spans="1:8" ht="15.75" x14ac:dyDescent="0.25">
      <c r="A27" s="5" t="s">
        <v>148</v>
      </c>
      <c r="B27" s="29">
        <v>48</v>
      </c>
      <c r="C27" s="29">
        <v>0</v>
      </c>
      <c r="D27" s="29">
        <v>70</v>
      </c>
      <c r="E27" s="29">
        <v>20</v>
      </c>
      <c r="F27" s="48">
        <v>70</v>
      </c>
      <c r="G27" s="29">
        <v>70</v>
      </c>
      <c r="H27" s="29">
        <v>70</v>
      </c>
    </row>
    <row r="28" spans="1:8" ht="15" customHeight="1" x14ac:dyDescent="0.25">
      <c r="A28" s="8" t="s">
        <v>11</v>
      </c>
      <c r="B28" s="31">
        <f t="shared" ref="B28" si="4">SUM(B22:B27)</f>
        <v>17328.739999999998</v>
      </c>
      <c r="C28" s="31">
        <f>SUM(C22:C27)</f>
        <v>28105.629999999997</v>
      </c>
      <c r="D28" s="31">
        <f>SUM(D22:D27)</f>
        <v>27120</v>
      </c>
      <c r="E28" s="31">
        <f>SUM(E22:E27)</f>
        <v>26540</v>
      </c>
      <c r="F28" s="31">
        <f t="shared" ref="F28:H28" si="5">SUM(F22:F27)</f>
        <v>26470</v>
      </c>
      <c r="G28" s="31">
        <f t="shared" si="5"/>
        <v>26470</v>
      </c>
      <c r="H28" s="31">
        <f t="shared" si="5"/>
        <v>26470</v>
      </c>
    </row>
    <row r="29" spans="1:8" ht="15.75" customHeight="1" x14ac:dyDescent="0.25">
      <c r="A29" s="4" t="s">
        <v>12</v>
      </c>
      <c r="B29" s="29"/>
      <c r="C29" s="29"/>
      <c r="D29" s="29"/>
      <c r="E29" s="29"/>
      <c r="F29" s="48"/>
      <c r="G29" s="29"/>
      <c r="H29" s="29"/>
    </row>
    <row r="30" spans="1:8" ht="15.75" customHeight="1" x14ac:dyDescent="0.25">
      <c r="A30" s="5" t="s">
        <v>237</v>
      </c>
      <c r="B30" s="29">
        <v>1512</v>
      </c>
      <c r="C30" s="29">
        <v>2050</v>
      </c>
      <c r="D30" s="29">
        <v>2000</v>
      </c>
      <c r="E30" s="29">
        <v>2000</v>
      </c>
      <c r="F30" s="48">
        <v>2000</v>
      </c>
      <c r="G30" s="29">
        <v>2000</v>
      </c>
      <c r="H30" s="29">
        <v>2000</v>
      </c>
    </row>
    <row r="31" spans="1:8" ht="15.75" customHeight="1" x14ac:dyDescent="0.25">
      <c r="A31" s="5" t="s">
        <v>238</v>
      </c>
      <c r="B31" s="29">
        <v>15</v>
      </c>
      <c r="C31" s="29">
        <v>0</v>
      </c>
      <c r="D31" s="29">
        <v>50</v>
      </c>
      <c r="E31" s="29">
        <v>4</v>
      </c>
      <c r="F31" s="48">
        <v>50</v>
      </c>
      <c r="G31" s="29">
        <v>50</v>
      </c>
      <c r="H31" s="29">
        <v>50</v>
      </c>
    </row>
    <row r="32" spans="1:8" ht="15.75" customHeight="1" x14ac:dyDescent="0.25">
      <c r="A32" s="5" t="s">
        <v>239</v>
      </c>
      <c r="B32" s="29">
        <v>624</v>
      </c>
      <c r="C32" s="29">
        <v>437</v>
      </c>
      <c r="D32" s="29">
        <v>930</v>
      </c>
      <c r="E32" s="29">
        <v>600</v>
      </c>
      <c r="F32" s="48">
        <v>930</v>
      </c>
      <c r="G32" s="29">
        <v>930</v>
      </c>
      <c r="H32" s="29">
        <v>930</v>
      </c>
    </row>
    <row r="33" spans="1:8" ht="15.75" customHeight="1" x14ac:dyDescent="0.25">
      <c r="A33" s="5" t="s">
        <v>240</v>
      </c>
      <c r="B33" s="29">
        <v>838</v>
      </c>
      <c r="C33" s="29">
        <v>912</v>
      </c>
      <c r="D33" s="29">
        <v>1400</v>
      </c>
      <c r="E33" s="29">
        <v>1350</v>
      </c>
      <c r="F33" s="48">
        <v>1200</v>
      </c>
      <c r="G33" s="29">
        <v>1200</v>
      </c>
      <c r="H33" s="29">
        <v>1200</v>
      </c>
    </row>
    <row r="34" spans="1:8" ht="15.75" customHeight="1" x14ac:dyDescent="0.25">
      <c r="A34" s="5" t="s">
        <v>164</v>
      </c>
      <c r="B34" s="29">
        <v>2391.86</v>
      </c>
      <c r="C34" s="29">
        <v>1337.32</v>
      </c>
      <c r="D34" s="29">
        <v>2500</v>
      </c>
      <c r="E34" s="29">
        <v>2500</v>
      </c>
      <c r="F34" s="48">
        <v>2500</v>
      </c>
      <c r="G34" s="29">
        <v>2500</v>
      </c>
      <c r="H34" s="29">
        <v>2500</v>
      </c>
    </row>
    <row r="35" spans="1:8" ht="15.75" customHeight="1" x14ac:dyDescent="0.25">
      <c r="A35" s="5" t="s">
        <v>241</v>
      </c>
      <c r="B35" s="29">
        <v>3159</v>
      </c>
      <c r="C35" s="29">
        <v>2858.4</v>
      </c>
      <c r="D35" s="29">
        <v>3500</v>
      </c>
      <c r="E35" s="29">
        <v>3500</v>
      </c>
      <c r="F35" s="48">
        <v>0</v>
      </c>
      <c r="G35" s="29">
        <v>0</v>
      </c>
      <c r="H35" s="29">
        <v>0</v>
      </c>
    </row>
    <row r="36" spans="1:8" ht="15.75" x14ac:dyDescent="0.25">
      <c r="A36" s="8" t="s">
        <v>13</v>
      </c>
      <c r="B36" s="30">
        <f t="shared" ref="B36" si="6">SUM(B30:B35)</f>
        <v>8539.86</v>
      </c>
      <c r="C36" s="30">
        <f>SUM(C30:C35)</f>
        <v>7594.7199999999993</v>
      </c>
      <c r="D36" s="30">
        <f>SUM(D30:D35)</f>
        <v>10380</v>
      </c>
      <c r="E36" s="30">
        <f>SUM(E30:E35)</f>
        <v>9954</v>
      </c>
      <c r="F36" s="30">
        <f t="shared" ref="F36:H36" si="7">SUM(F30:F35)</f>
        <v>6680</v>
      </c>
      <c r="G36" s="30">
        <f t="shared" si="7"/>
        <v>6680</v>
      </c>
      <c r="H36" s="30">
        <f t="shared" si="7"/>
        <v>6680</v>
      </c>
    </row>
    <row r="37" spans="1:8" ht="15.75" customHeight="1" x14ac:dyDescent="0.25">
      <c r="A37" s="4" t="s">
        <v>14</v>
      </c>
      <c r="B37" s="29"/>
      <c r="C37" s="29"/>
      <c r="D37" s="29"/>
      <c r="E37" s="29"/>
      <c r="F37" s="48"/>
      <c r="G37" s="29"/>
      <c r="H37" s="29"/>
    </row>
    <row r="38" spans="1:8" ht="15.75" x14ac:dyDescent="0.25">
      <c r="A38" s="5" t="s">
        <v>149</v>
      </c>
      <c r="B38" s="29">
        <v>94.31</v>
      </c>
      <c r="C38" s="29">
        <v>11.3</v>
      </c>
      <c r="D38" s="29">
        <v>50</v>
      </c>
      <c r="E38" s="29">
        <v>0</v>
      </c>
      <c r="F38" s="48">
        <v>20</v>
      </c>
      <c r="G38" s="29">
        <v>20</v>
      </c>
      <c r="H38" s="29">
        <v>20</v>
      </c>
    </row>
    <row r="39" spans="1:8" ht="15.75" x14ac:dyDescent="0.25">
      <c r="A39" s="8" t="s">
        <v>15</v>
      </c>
      <c r="B39" s="30">
        <f t="shared" ref="B39" si="8">SUM(B38)</f>
        <v>94.31</v>
      </c>
      <c r="C39" s="30">
        <f>SUM(C38)</f>
        <v>11.3</v>
      </c>
      <c r="D39" s="30">
        <f>SUM(D38)</f>
        <v>50</v>
      </c>
      <c r="E39" s="30">
        <f>SUM(E38)</f>
        <v>0</v>
      </c>
      <c r="F39" s="30">
        <f t="shared" ref="F39:H39" si="9">SUM(F38)</f>
        <v>20</v>
      </c>
      <c r="G39" s="30">
        <f t="shared" si="9"/>
        <v>20</v>
      </c>
      <c r="H39" s="30">
        <f t="shared" si="9"/>
        <v>20</v>
      </c>
    </row>
    <row r="40" spans="1:8" ht="15.75" customHeight="1" x14ac:dyDescent="0.25">
      <c r="A40" s="4" t="s">
        <v>16</v>
      </c>
      <c r="B40" s="29"/>
      <c r="C40" s="29"/>
      <c r="D40" s="29"/>
      <c r="E40" s="29"/>
      <c r="F40" s="48"/>
      <c r="G40" s="29"/>
      <c r="H40" s="29"/>
    </row>
    <row r="41" spans="1:8" ht="15.75" customHeight="1" x14ac:dyDescent="0.25">
      <c r="A41" s="23" t="s">
        <v>284</v>
      </c>
      <c r="B41" s="29">
        <v>0</v>
      </c>
      <c r="C41" s="29">
        <v>0</v>
      </c>
      <c r="D41" s="29">
        <v>0</v>
      </c>
      <c r="E41" s="29">
        <v>0</v>
      </c>
      <c r="F41" s="48">
        <v>0</v>
      </c>
      <c r="G41" s="29">
        <v>0</v>
      </c>
      <c r="H41" s="29">
        <v>0</v>
      </c>
    </row>
    <row r="42" spans="1:8" ht="15.75" customHeight="1" x14ac:dyDescent="0.25">
      <c r="A42" s="5" t="s">
        <v>283</v>
      </c>
      <c r="B42" s="29">
        <v>5035.9799999999996</v>
      </c>
      <c r="C42" s="29">
        <v>6378.83</v>
      </c>
      <c r="D42" s="29">
        <v>3000</v>
      </c>
      <c r="E42" s="29">
        <v>2410</v>
      </c>
      <c r="F42" s="48">
        <v>3000</v>
      </c>
      <c r="G42" s="29">
        <v>3000</v>
      </c>
      <c r="H42" s="29">
        <v>3000</v>
      </c>
    </row>
    <row r="43" spans="1:8" ht="15.75" customHeight="1" x14ac:dyDescent="0.25">
      <c r="A43" s="5" t="s">
        <v>317</v>
      </c>
      <c r="B43" s="29">
        <v>0</v>
      </c>
      <c r="C43" s="29">
        <v>2271.2399999999998</v>
      </c>
      <c r="D43" s="29">
        <v>10050</v>
      </c>
      <c r="E43" s="29">
        <v>3000</v>
      </c>
      <c r="F43" s="48">
        <v>11000</v>
      </c>
      <c r="G43" s="29">
        <v>3000</v>
      </c>
      <c r="H43" s="29">
        <v>3000</v>
      </c>
    </row>
    <row r="44" spans="1:8" ht="15.75" customHeight="1" x14ac:dyDescent="0.25">
      <c r="A44" s="5" t="s">
        <v>282</v>
      </c>
      <c r="B44" s="29">
        <v>107.6</v>
      </c>
      <c r="C44" s="29">
        <v>119.99</v>
      </c>
      <c r="D44" s="29">
        <v>130</v>
      </c>
      <c r="E44" s="29">
        <v>128.88</v>
      </c>
      <c r="F44" s="48">
        <v>145</v>
      </c>
      <c r="G44" s="29">
        <v>150</v>
      </c>
      <c r="H44" s="29">
        <v>155</v>
      </c>
    </row>
    <row r="45" spans="1:8" ht="15.75" customHeight="1" x14ac:dyDescent="0.25">
      <c r="A45" s="5" t="s">
        <v>285</v>
      </c>
      <c r="B45" s="29">
        <v>1068.7</v>
      </c>
      <c r="C45" s="29">
        <v>1142.04</v>
      </c>
      <c r="D45" s="29">
        <v>2850</v>
      </c>
      <c r="E45" s="29">
        <v>2200</v>
      </c>
      <c r="F45" s="48">
        <v>2200</v>
      </c>
      <c r="G45" s="29">
        <v>2200</v>
      </c>
      <c r="H45" s="29">
        <v>2200</v>
      </c>
    </row>
    <row r="46" spans="1:8" ht="15.75" customHeight="1" x14ac:dyDescent="0.25">
      <c r="A46" s="5" t="s">
        <v>286</v>
      </c>
      <c r="B46" s="29">
        <v>186</v>
      </c>
      <c r="C46" s="29">
        <v>330</v>
      </c>
      <c r="D46" s="29">
        <v>360</v>
      </c>
      <c r="E46" s="29">
        <v>360</v>
      </c>
      <c r="F46" s="48">
        <v>360</v>
      </c>
      <c r="G46" s="29">
        <v>360</v>
      </c>
      <c r="H46" s="29">
        <v>360</v>
      </c>
    </row>
    <row r="47" spans="1:8" ht="15.75" customHeight="1" x14ac:dyDescent="0.25">
      <c r="A47" s="5" t="s">
        <v>287</v>
      </c>
      <c r="B47" s="29">
        <v>0</v>
      </c>
      <c r="C47" s="29">
        <v>0</v>
      </c>
      <c r="D47" s="29">
        <v>0</v>
      </c>
      <c r="E47" s="29">
        <v>0</v>
      </c>
      <c r="F47" s="48">
        <v>0</v>
      </c>
      <c r="G47" s="29">
        <v>0</v>
      </c>
      <c r="H47" s="29">
        <v>0</v>
      </c>
    </row>
    <row r="48" spans="1:8" ht="15.75" customHeight="1" x14ac:dyDescent="0.25">
      <c r="A48" s="8" t="s">
        <v>17</v>
      </c>
      <c r="B48" s="30">
        <f t="shared" ref="B48" si="10">SUM(B41:B47)</f>
        <v>6398.28</v>
      </c>
      <c r="C48" s="30">
        <f>SUM(C41:C47)</f>
        <v>10242.099999999999</v>
      </c>
      <c r="D48" s="30">
        <f>SUM(D41:D47)</f>
        <v>16390</v>
      </c>
      <c r="E48" s="30">
        <f>SUM(E41:E47)</f>
        <v>8098.88</v>
      </c>
      <c r="F48" s="30">
        <f t="shared" ref="F48:H48" si="11">SUM(F41:F47)</f>
        <v>16705</v>
      </c>
      <c r="G48" s="30">
        <f t="shared" si="11"/>
        <v>8710</v>
      </c>
      <c r="H48" s="30">
        <f t="shared" si="11"/>
        <v>8715</v>
      </c>
    </row>
    <row r="49" spans="1:8" ht="15.75" customHeight="1" x14ac:dyDescent="0.25">
      <c r="A49" s="7" t="s">
        <v>18</v>
      </c>
      <c r="B49" s="29"/>
      <c r="C49" s="29"/>
      <c r="D49" s="29"/>
      <c r="E49" s="29"/>
      <c r="F49" s="48"/>
      <c r="G49" s="29"/>
      <c r="H49" s="29"/>
    </row>
    <row r="50" spans="1:8" ht="15.75" customHeight="1" x14ac:dyDescent="0.25">
      <c r="A50" s="5" t="s">
        <v>328</v>
      </c>
      <c r="B50" s="29">
        <v>0</v>
      </c>
      <c r="C50" s="29">
        <v>0</v>
      </c>
      <c r="D50" s="29">
        <v>7770</v>
      </c>
      <c r="E50" s="29">
        <v>7700</v>
      </c>
      <c r="F50" s="48">
        <v>0</v>
      </c>
      <c r="G50" s="29">
        <v>0</v>
      </c>
      <c r="H50" s="29">
        <v>0</v>
      </c>
    </row>
    <row r="51" spans="1:8" ht="15.75" customHeight="1" x14ac:dyDescent="0.25">
      <c r="A51" s="5" t="s">
        <v>217</v>
      </c>
      <c r="B51" s="29">
        <v>2577.48</v>
      </c>
      <c r="C51" s="29">
        <v>1172.76</v>
      </c>
      <c r="D51" s="29">
        <v>0</v>
      </c>
      <c r="E51" s="29">
        <v>0</v>
      </c>
      <c r="F51" s="48">
        <v>6000</v>
      </c>
      <c r="G51" s="29">
        <v>0</v>
      </c>
      <c r="H51" s="29">
        <v>3000</v>
      </c>
    </row>
    <row r="52" spans="1:8" ht="15.75" customHeight="1" x14ac:dyDescent="0.25">
      <c r="A52" s="5" t="s">
        <v>218</v>
      </c>
      <c r="B52" s="29">
        <v>85.44</v>
      </c>
      <c r="C52" s="29">
        <v>87.4</v>
      </c>
      <c r="D52" s="29">
        <v>89</v>
      </c>
      <c r="E52" s="29">
        <v>91.04</v>
      </c>
      <c r="F52" s="48">
        <v>89</v>
      </c>
      <c r="G52" s="29">
        <v>89</v>
      </c>
      <c r="H52" s="29">
        <v>89</v>
      </c>
    </row>
    <row r="53" spans="1:8" ht="15.75" customHeight="1" x14ac:dyDescent="0.25">
      <c r="A53" s="5" t="s">
        <v>219</v>
      </c>
      <c r="B53" s="29">
        <v>332.42</v>
      </c>
      <c r="C53" s="29">
        <v>331.2</v>
      </c>
      <c r="D53" s="29">
        <v>340</v>
      </c>
      <c r="E53" s="29">
        <v>330.97</v>
      </c>
      <c r="F53" s="48">
        <v>340</v>
      </c>
      <c r="G53" s="29">
        <v>340</v>
      </c>
      <c r="H53" s="29">
        <v>340</v>
      </c>
    </row>
    <row r="54" spans="1:8" ht="15.75" customHeight="1" x14ac:dyDescent="0.25">
      <c r="A54" s="5" t="s">
        <v>329</v>
      </c>
      <c r="B54" s="29">
        <v>0</v>
      </c>
      <c r="C54" s="29">
        <v>0</v>
      </c>
      <c r="D54" s="29">
        <v>50</v>
      </c>
      <c r="E54" s="29">
        <v>0</v>
      </c>
      <c r="F54" s="48">
        <v>50</v>
      </c>
      <c r="G54" s="29">
        <v>50</v>
      </c>
      <c r="H54" s="29">
        <v>50</v>
      </c>
    </row>
    <row r="55" spans="1:8" ht="15.75" customHeight="1" x14ac:dyDescent="0.25">
      <c r="A55" s="5" t="s">
        <v>220</v>
      </c>
      <c r="B55" s="29">
        <v>907</v>
      </c>
      <c r="C55" s="29">
        <v>809</v>
      </c>
      <c r="D55" s="29">
        <v>1629</v>
      </c>
      <c r="E55" s="29">
        <v>1600</v>
      </c>
      <c r="F55" s="48">
        <v>3200</v>
      </c>
      <c r="G55" s="29">
        <v>3200</v>
      </c>
      <c r="H55" s="29">
        <v>3200</v>
      </c>
    </row>
    <row r="56" spans="1:8" ht="15.75" customHeight="1" x14ac:dyDescent="0.25">
      <c r="A56" s="5" t="s">
        <v>221</v>
      </c>
      <c r="B56" s="29">
        <v>1436.4</v>
      </c>
      <c r="C56" s="29">
        <v>1209.5999999999999</v>
      </c>
      <c r="D56" s="29">
        <v>1440</v>
      </c>
      <c r="E56" s="29">
        <v>604.79999999999995</v>
      </c>
      <c r="F56" s="48">
        <v>500</v>
      </c>
      <c r="G56" s="29">
        <v>500</v>
      </c>
      <c r="H56" s="29">
        <v>500</v>
      </c>
    </row>
    <row r="57" spans="1:8" ht="15.75" customHeight="1" x14ac:dyDescent="0.25">
      <c r="A57" s="5" t="s">
        <v>333</v>
      </c>
      <c r="B57" s="29">
        <v>309.95999999999998</v>
      </c>
      <c r="C57" s="29">
        <v>0</v>
      </c>
      <c r="D57" s="29">
        <v>1081</v>
      </c>
      <c r="E57" s="29">
        <v>723</v>
      </c>
      <c r="F57" s="48">
        <v>2160</v>
      </c>
      <c r="G57" s="29">
        <v>0</v>
      </c>
      <c r="H57" s="29">
        <v>0</v>
      </c>
    </row>
    <row r="58" spans="1:8" ht="15.75" customHeight="1" x14ac:dyDescent="0.25">
      <c r="A58" s="5" t="s">
        <v>298</v>
      </c>
      <c r="B58" s="29">
        <v>0</v>
      </c>
      <c r="C58" s="29">
        <v>2688</v>
      </c>
      <c r="D58" s="29">
        <v>3401</v>
      </c>
      <c r="E58" s="29">
        <v>3401.02</v>
      </c>
      <c r="F58" s="48">
        <v>0</v>
      </c>
      <c r="G58" s="29">
        <v>0</v>
      </c>
      <c r="H58" s="29">
        <v>0</v>
      </c>
    </row>
    <row r="59" spans="1:8" ht="15.75" customHeight="1" x14ac:dyDescent="0.25">
      <c r="A59" s="5" t="s">
        <v>322</v>
      </c>
      <c r="B59" s="29">
        <v>0</v>
      </c>
      <c r="C59" s="29">
        <v>24.95</v>
      </c>
      <c r="D59" s="29">
        <v>280</v>
      </c>
      <c r="E59" s="29">
        <v>203.45</v>
      </c>
      <c r="F59" s="48">
        <v>100</v>
      </c>
      <c r="G59" s="29">
        <v>100</v>
      </c>
      <c r="H59" s="29">
        <v>100</v>
      </c>
    </row>
    <row r="60" spans="1:8" ht="15.75" customHeight="1" x14ac:dyDescent="0.25">
      <c r="A60" s="5" t="s">
        <v>326</v>
      </c>
      <c r="B60" s="29">
        <v>0</v>
      </c>
      <c r="C60" s="29">
        <v>0</v>
      </c>
      <c r="D60" s="29">
        <v>160</v>
      </c>
      <c r="E60" s="29">
        <v>160</v>
      </c>
      <c r="F60" s="48">
        <v>0</v>
      </c>
      <c r="G60" s="29">
        <v>0</v>
      </c>
      <c r="H60" s="29">
        <v>0</v>
      </c>
    </row>
    <row r="61" spans="1:8" ht="15.75" customHeight="1" x14ac:dyDescent="0.25">
      <c r="A61" s="5" t="s">
        <v>222</v>
      </c>
      <c r="B61" s="29">
        <v>49848.78</v>
      </c>
      <c r="C61" s="29">
        <v>0</v>
      </c>
      <c r="D61" s="29">
        <v>0</v>
      </c>
      <c r="E61" s="29">
        <v>0</v>
      </c>
      <c r="F61" s="48">
        <v>0</v>
      </c>
      <c r="G61" s="29">
        <v>0</v>
      </c>
      <c r="H61" s="29">
        <v>0</v>
      </c>
    </row>
    <row r="62" spans="1:8" ht="15.75" customHeight="1" x14ac:dyDescent="0.25">
      <c r="A62" s="5" t="s">
        <v>309</v>
      </c>
      <c r="B62" s="29">
        <v>0</v>
      </c>
      <c r="C62" s="29">
        <v>1241.51</v>
      </c>
      <c r="D62" s="29">
        <v>20000</v>
      </c>
      <c r="E62" s="29">
        <v>10805</v>
      </c>
      <c r="F62" s="48">
        <v>10000</v>
      </c>
      <c r="G62" s="29">
        <v>0</v>
      </c>
      <c r="H62" s="29">
        <v>0</v>
      </c>
    </row>
    <row r="63" spans="1:8" ht="15.75" customHeight="1" x14ac:dyDescent="0.25">
      <c r="A63" s="8" t="s">
        <v>19</v>
      </c>
      <c r="B63" s="31">
        <f t="shared" ref="B63" si="12">SUM(B50:B62)</f>
        <v>55497.479999999996</v>
      </c>
      <c r="C63" s="31">
        <f>SUM(C50:C62)</f>
        <v>7564.42</v>
      </c>
      <c r="D63" s="31">
        <f>SUM(D50:D62)</f>
        <v>36240</v>
      </c>
      <c r="E63" s="31">
        <f>SUM(E50:E62)</f>
        <v>25619.279999999999</v>
      </c>
      <c r="F63" s="31">
        <f t="shared" ref="F63:H63" si="13">SUM(F50:F62)</f>
        <v>22439</v>
      </c>
      <c r="G63" s="31">
        <f t="shared" si="13"/>
        <v>4279</v>
      </c>
      <c r="H63" s="31">
        <f t="shared" si="13"/>
        <v>7279</v>
      </c>
    </row>
    <row r="64" spans="1:8" ht="16.5" x14ac:dyDescent="0.25">
      <c r="A64" s="13" t="s">
        <v>134</v>
      </c>
      <c r="B64" s="32">
        <f>SUM(B13+B19+B28+B36+B39+B48+B63)</f>
        <v>419950.44999999995</v>
      </c>
      <c r="C64" s="32">
        <f>SUM(C13+C19+C28+C36+C39+C48+C63)</f>
        <v>392227.28999999992</v>
      </c>
      <c r="D64" s="32">
        <f>SUM(D13+D19+D28+D36+D39+D48+D63)</f>
        <v>446320</v>
      </c>
      <c r="E64" s="32">
        <f>SUM(E13+E19+E28+E36+E39+E48+E63)</f>
        <v>423538.1</v>
      </c>
      <c r="F64" s="32">
        <f>SUM(F13+F19+F28+F36+F39+F48+F63)</f>
        <v>431378</v>
      </c>
      <c r="G64" s="32">
        <f>G13+G19+G28+G36+G39+G48+G63</f>
        <v>405223</v>
      </c>
      <c r="H64" s="32">
        <f>H13+H19+H28+H36+H39+H48+H63</f>
        <v>408228</v>
      </c>
    </row>
    <row r="65" spans="1:8" s="11" customFormat="1" ht="15" customHeight="1" x14ac:dyDescent="0.25">
      <c r="A65" s="9"/>
      <c r="B65" s="33"/>
      <c r="C65" s="33"/>
      <c r="D65" s="33"/>
      <c r="E65" s="10"/>
      <c r="F65" s="51"/>
      <c r="G65" s="33"/>
      <c r="H65" s="33"/>
    </row>
    <row r="66" spans="1:8" ht="15.75" x14ac:dyDescent="0.25">
      <c r="A66" s="4" t="s">
        <v>20</v>
      </c>
      <c r="B66" s="29"/>
      <c r="C66" s="29"/>
      <c r="D66" s="29"/>
      <c r="E66" s="29"/>
      <c r="F66" s="48"/>
      <c r="G66" s="29"/>
      <c r="H66" s="29"/>
    </row>
    <row r="67" spans="1:8" ht="15.75" customHeight="1" x14ac:dyDescent="0.25">
      <c r="A67" s="5" t="s">
        <v>223</v>
      </c>
      <c r="B67" s="29">
        <v>0</v>
      </c>
      <c r="C67" s="29">
        <v>0</v>
      </c>
      <c r="D67" s="29">
        <v>0</v>
      </c>
      <c r="E67" s="29">
        <v>0</v>
      </c>
      <c r="F67" s="48">
        <v>0</v>
      </c>
      <c r="G67" s="29">
        <v>0</v>
      </c>
      <c r="H67" s="29">
        <v>0</v>
      </c>
    </row>
    <row r="68" spans="1:8" ht="15.75" customHeight="1" x14ac:dyDescent="0.25">
      <c r="A68" s="5" t="s">
        <v>224</v>
      </c>
      <c r="B68" s="29">
        <v>0</v>
      </c>
      <c r="C68" s="29">
        <v>14556.23</v>
      </c>
      <c r="D68" s="29">
        <v>5200</v>
      </c>
      <c r="E68" s="29">
        <v>5191.67</v>
      </c>
      <c r="F68" s="48">
        <v>1000</v>
      </c>
      <c r="G68" s="29">
        <v>0</v>
      </c>
      <c r="H68" s="29">
        <v>0</v>
      </c>
    </row>
    <row r="69" spans="1:8" ht="15.75" customHeight="1" x14ac:dyDescent="0.25">
      <c r="A69" s="5" t="s">
        <v>330</v>
      </c>
      <c r="B69" s="29">
        <v>0</v>
      </c>
      <c r="C69" s="29">
        <v>0</v>
      </c>
      <c r="D69" s="29">
        <v>100</v>
      </c>
      <c r="E69" s="29">
        <v>100</v>
      </c>
      <c r="F69" s="48">
        <v>0</v>
      </c>
      <c r="G69" s="29">
        <v>0</v>
      </c>
      <c r="H69" s="29">
        <v>0</v>
      </c>
    </row>
    <row r="70" spans="1:8" ht="15.75" customHeight="1" x14ac:dyDescent="0.25">
      <c r="A70" s="5" t="s">
        <v>225</v>
      </c>
      <c r="B70" s="29">
        <v>0</v>
      </c>
      <c r="C70" s="29">
        <v>0</v>
      </c>
      <c r="D70" s="29">
        <v>40216</v>
      </c>
      <c r="E70" s="29">
        <v>40200</v>
      </c>
      <c r="F70" s="48">
        <v>0</v>
      </c>
      <c r="G70" s="29">
        <v>0</v>
      </c>
      <c r="H70" s="29">
        <v>0</v>
      </c>
    </row>
    <row r="71" spans="1:8" ht="15.75" customHeight="1" x14ac:dyDescent="0.25">
      <c r="A71" s="5" t="s">
        <v>226</v>
      </c>
      <c r="B71" s="29">
        <v>0</v>
      </c>
      <c r="C71" s="29">
        <v>0</v>
      </c>
      <c r="D71" s="29">
        <v>45349</v>
      </c>
      <c r="E71" s="29">
        <v>45300</v>
      </c>
      <c r="F71" s="48">
        <v>0</v>
      </c>
      <c r="G71" s="29">
        <v>0</v>
      </c>
      <c r="H71" s="29">
        <v>0</v>
      </c>
    </row>
    <row r="72" spans="1:8" ht="15.75" customHeight="1" x14ac:dyDescent="0.25">
      <c r="A72" s="5" t="s">
        <v>227</v>
      </c>
      <c r="B72" s="29">
        <v>224010</v>
      </c>
      <c r="C72" s="29">
        <v>0</v>
      </c>
      <c r="D72" s="29">
        <v>0</v>
      </c>
      <c r="E72" s="29">
        <v>0</v>
      </c>
      <c r="F72" s="48">
        <v>0</v>
      </c>
      <c r="G72" s="29">
        <v>0</v>
      </c>
      <c r="H72" s="29">
        <v>0</v>
      </c>
    </row>
    <row r="73" spans="1:8" ht="15.75" customHeight="1" x14ac:dyDescent="0.25">
      <c r="A73" s="5" t="s">
        <v>228</v>
      </c>
      <c r="B73" s="29">
        <v>16020</v>
      </c>
      <c r="C73" s="29">
        <v>0</v>
      </c>
      <c r="D73" s="29">
        <v>0</v>
      </c>
      <c r="E73" s="29">
        <v>0</v>
      </c>
      <c r="F73" s="48">
        <v>0</v>
      </c>
      <c r="G73" s="29">
        <v>0</v>
      </c>
      <c r="H73" s="29">
        <v>0</v>
      </c>
    </row>
    <row r="74" spans="1:8" ht="15.75" customHeight="1" x14ac:dyDescent="0.25">
      <c r="A74" s="5" t="s">
        <v>229</v>
      </c>
      <c r="B74" s="29">
        <v>0</v>
      </c>
      <c r="C74" s="29">
        <v>0</v>
      </c>
      <c r="D74" s="29">
        <v>0</v>
      </c>
      <c r="E74" s="29">
        <v>0</v>
      </c>
      <c r="F74" s="48">
        <v>0</v>
      </c>
      <c r="G74" s="29">
        <v>0</v>
      </c>
      <c r="H74" s="29">
        <v>0</v>
      </c>
    </row>
    <row r="75" spans="1:8" ht="15.75" customHeight="1" x14ac:dyDescent="0.25">
      <c r="A75" s="5" t="s">
        <v>230</v>
      </c>
      <c r="B75" s="29">
        <v>0</v>
      </c>
      <c r="C75" s="29">
        <v>0</v>
      </c>
      <c r="D75" s="29">
        <v>21850</v>
      </c>
      <c r="E75" s="29">
        <v>0</v>
      </c>
      <c r="F75" s="48">
        <v>21850</v>
      </c>
      <c r="G75" s="29">
        <v>0</v>
      </c>
      <c r="H75" s="29">
        <v>0</v>
      </c>
    </row>
    <row r="76" spans="1:8" ht="16.5" x14ac:dyDescent="0.25">
      <c r="A76" s="13" t="s">
        <v>21</v>
      </c>
      <c r="B76" s="32">
        <f t="shared" ref="B76" si="14">SUM(B67:B75)</f>
        <v>240030</v>
      </c>
      <c r="C76" s="32">
        <f>SUM(C67:C75)</f>
        <v>14556.23</v>
      </c>
      <c r="D76" s="32">
        <f>SUM(D67:D75)</f>
        <v>112715</v>
      </c>
      <c r="E76" s="32">
        <f>SUM(E67:E75)</f>
        <v>90791.67</v>
      </c>
      <c r="F76" s="32">
        <f t="shared" ref="F76:H76" si="15">SUM(F67:F75)</f>
        <v>22850</v>
      </c>
      <c r="G76" s="32">
        <f t="shared" si="15"/>
        <v>0</v>
      </c>
      <c r="H76" s="32">
        <f t="shared" si="15"/>
        <v>0</v>
      </c>
    </row>
    <row r="77" spans="1:8" ht="15.75" x14ac:dyDescent="0.25">
      <c r="A77" s="3"/>
      <c r="B77" s="34"/>
      <c r="C77" s="34"/>
      <c r="D77" s="34"/>
      <c r="E77" s="18"/>
      <c r="F77" s="51"/>
      <c r="G77" s="34"/>
      <c r="H77" s="34"/>
    </row>
    <row r="78" spans="1:8" ht="15.75" x14ac:dyDescent="0.25">
      <c r="A78" s="4" t="s">
        <v>22</v>
      </c>
      <c r="B78" s="29"/>
      <c r="C78" s="29"/>
      <c r="D78" s="29"/>
      <c r="E78" s="29"/>
      <c r="F78" s="48"/>
      <c r="G78" s="29"/>
      <c r="H78" s="29"/>
    </row>
    <row r="79" spans="1:8" ht="15.75" customHeight="1" x14ac:dyDescent="0.25">
      <c r="A79" s="5" t="s">
        <v>288</v>
      </c>
      <c r="B79" s="29">
        <v>300</v>
      </c>
      <c r="C79" s="29">
        <v>200</v>
      </c>
      <c r="D79" s="29">
        <v>200</v>
      </c>
      <c r="E79" s="29">
        <v>180</v>
      </c>
      <c r="F79" s="48">
        <v>200</v>
      </c>
      <c r="G79" s="29">
        <v>200</v>
      </c>
      <c r="H79" s="29">
        <v>200</v>
      </c>
    </row>
    <row r="80" spans="1:8" ht="15.75" customHeight="1" x14ac:dyDescent="0.25">
      <c r="A80" s="5" t="s">
        <v>231</v>
      </c>
      <c r="B80" s="29">
        <v>336010</v>
      </c>
      <c r="C80" s="29">
        <v>0</v>
      </c>
      <c r="D80" s="29">
        <v>0</v>
      </c>
      <c r="E80" s="29">
        <v>0</v>
      </c>
      <c r="F80" s="48">
        <v>0</v>
      </c>
      <c r="G80" s="29">
        <v>0</v>
      </c>
      <c r="H80" s="29">
        <v>0</v>
      </c>
    </row>
    <row r="81" spans="1:8" ht="15.75" customHeight="1" x14ac:dyDescent="0.25">
      <c r="A81" s="5" t="s">
        <v>232</v>
      </c>
      <c r="B81" s="29">
        <v>10800</v>
      </c>
      <c r="C81" s="29">
        <v>0</v>
      </c>
      <c r="D81" s="29">
        <v>0</v>
      </c>
      <c r="E81" s="29">
        <v>0</v>
      </c>
      <c r="F81" s="48">
        <v>0</v>
      </c>
      <c r="G81" s="29">
        <v>0</v>
      </c>
      <c r="H81" s="29">
        <v>0</v>
      </c>
    </row>
    <row r="82" spans="1:8" ht="15.75" customHeight="1" x14ac:dyDescent="0.25">
      <c r="A82" s="5" t="s">
        <v>361</v>
      </c>
      <c r="B82" s="29">
        <v>0</v>
      </c>
      <c r="C82" s="29">
        <v>505.2</v>
      </c>
      <c r="D82" s="29">
        <v>900</v>
      </c>
      <c r="E82" s="29">
        <v>832.8</v>
      </c>
      <c r="F82" s="48">
        <v>2190</v>
      </c>
      <c r="G82" s="29">
        <v>400</v>
      </c>
      <c r="H82" s="29">
        <v>400</v>
      </c>
    </row>
    <row r="83" spans="1:8" ht="15.75" customHeight="1" x14ac:dyDescent="0.25">
      <c r="A83" s="5" t="s">
        <v>233</v>
      </c>
      <c r="B83" s="29">
        <v>0</v>
      </c>
      <c r="C83" s="29">
        <v>0</v>
      </c>
      <c r="D83" s="29">
        <v>21850</v>
      </c>
      <c r="E83" s="29">
        <v>0</v>
      </c>
      <c r="F83" s="48">
        <v>21850</v>
      </c>
      <c r="G83" s="29">
        <v>0</v>
      </c>
      <c r="H83" s="29">
        <v>0</v>
      </c>
    </row>
    <row r="84" spans="1:8" ht="15.75" customHeight="1" x14ac:dyDescent="0.25">
      <c r="A84" s="5" t="s">
        <v>234</v>
      </c>
      <c r="B84" s="29">
        <v>0</v>
      </c>
      <c r="C84" s="29">
        <v>85500</v>
      </c>
      <c r="D84" s="29">
        <v>0</v>
      </c>
      <c r="E84" s="29">
        <v>0</v>
      </c>
      <c r="F84" s="48">
        <v>0</v>
      </c>
      <c r="G84" s="29">
        <v>0</v>
      </c>
      <c r="H84" s="29">
        <v>0</v>
      </c>
    </row>
    <row r="85" spans="1:8" ht="15.75" customHeight="1" x14ac:dyDescent="0.25">
      <c r="A85" s="5" t="s">
        <v>323</v>
      </c>
      <c r="B85" s="29">
        <v>0</v>
      </c>
      <c r="C85" s="29">
        <v>19995.64</v>
      </c>
      <c r="D85" s="29">
        <v>0</v>
      </c>
      <c r="E85" s="29">
        <v>0</v>
      </c>
      <c r="F85" s="48">
        <v>0</v>
      </c>
      <c r="G85" s="29">
        <v>0</v>
      </c>
      <c r="H85" s="29">
        <v>0</v>
      </c>
    </row>
    <row r="86" spans="1:8" ht="15.75" customHeight="1" x14ac:dyDescent="0.25">
      <c r="A86" s="5" t="s">
        <v>235</v>
      </c>
      <c r="B86" s="29">
        <v>0</v>
      </c>
      <c r="C86" s="29">
        <v>19963.98</v>
      </c>
      <c r="D86" s="29">
        <v>0</v>
      </c>
      <c r="E86" s="29">
        <v>0</v>
      </c>
      <c r="F86" s="48">
        <v>0</v>
      </c>
      <c r="G86" s="29">
        <v>0</v>
      </c>
      <c r="H86" s="29">
        <v>0</v>
      </c>
    </row>
    <row r="87" spans="1:8" ht="15.75" customHeight="1" x14ac:dyDescent="0.25">
      <c r="A87" s="5" t="s">
        <v>314</v>
      </c>
      <c r="B87" s="29">
        <v>0</v>
      </c>
      <c r="C87" s="29">
        <v>0</v>
      </c>
      <c r="D87" s="29">
        <v>45000</v>
      </c>
      <c r="E87" s="29">
        <v>34651.980000000003</v>
      </c>
      <c r="F87" s="48">
        <v>0</v>
      </c>
      <c r="G87" s="29">
        <v>0</v>
      </c>
      <c r="H87" s="29">
        <v>0</v>
      </c>
    </row>
    <row r="88" spans="1:8" ht="15.75" customHeight="1" x14ac:dyDescent="0.25">
      <c r="A88" s="5" t="s">
        <v>331</v>
      </c>
      <c r="B88" s="29">
        <v>0</v>
      </c>
      <c r="C88" s="29">
        <v>0</v>
      </c>
      <c r="D88" s="29">
        <v>27000</v>
      </c>
      <c r="E88" s="29">
        <v>27000</v>
      </c>
      <c r="F88" s="48">
        <v>0</v>
      </c>
      <c r="G88" s="29">
        <v>0</v>
      </c>
      <c r="H88" s="29">
        <v>0</v>
      </c>
    </row>
    <row r="89" spans="1:8" ht="15.75" customHeight="1" x14ac:dyDescent="0.25">
      <c r="A89" s="5" t="s">
        <v>332</v>
      </c>
      <c r="B89" s="29">
        <v>0</v>
      </c>
      <c r="C89" s="29">
        <v>0</v>
      </c>
      <c r="D89" s="29">
        <v>13000</v>
      </c>
      <c r="E89" s="29">
        <v>13000</v>
      </c>
      <c r="F89" s="48">
        <v>0</v>
      </c>
      <c r="G89" s="29">
        <v>0</v>
      </c>
      <c r="H89" s="29">
        <v>0</v>
      </c>
    </row>
    <row r="90" spans="1:8" ht="15.75" customHeight="1" x14ac:dyDescent="0.25">
      <c r="A90" s="17" t="s">
        <v>327</v>
      </c>
      <c r="B90" s="29">
        <v>209.12</v>
      </c>
      <c r="C90" s="29">
        <v>487.56</v>
      </c>
      <c r="D90" s="29">
        <v>600</v>
      </c>
      <c r="E90" s="29">
        <v>505.99</v>
      </c>
      <c r="F90" s="48">
        <v>700</v>
      </c>
      <c r="G90" s="29">
        <v>700</v>
      </c>
      <c r="H90" s="29">
        <v>700</v>
      </c>
    </row>
    <row r="91" spans="1:8" ht="15.75" customHeight="1" x14ac:dyDescent="0.25">
      <c r="A91" s="17" t="s">
        <v>293</v>
      </c>
      <c r="B91" s="29">
        <v>0</v>
      </c>
      <c r="C91" s="29">
        <v>13828.48</v>
      </c>
      <c r="D91" s="29">
        <v>0</v>
      </c>
      <c r="E91" s="29">
        <v>0</v>
      </c>
      <c r="F91" s="48">
        <v>0</v>
      </c>
      <c r="G91" s="29">
        <v>0</v>
      </c>
      <c r="H91" s="29">
        <v>0</v>
      </c>
    </row>
    <row r="92" spans="1:8" ht="15.75" customHeight="1" x14ac:dyDescent="0.25">
      <c r="A92" s="5" t="s">
        <v>236</v>
      </c>
      <c r="B92" s="29">
        <v>2760</v>
      </c>
      <c r="C92" s="29">
        <v>0</v>
      </c>
      <c r="D92" s="29">
        <v>0</v>
      </c>
      <c r="E92" s="29">
        <v>0</v>
      </c>
      <c r="F92" s="52">
        <v>0</v>
      </c>
      <c r="G92" s="29">
        <v>0</v>
      </c>
      <c r="H92" s="29">
        <v>0</v>
      </c>
    </row>
    <row r="93" spans="1:8" ht="19.5" customHeight="1" x14ac:dyDescent="0.25">
      <c r="A93" s="13" t="s">
        <v>23</v>
      </c>
      <c r="B93" s="61">
        <f t="shared" ref="B93:H93" si="16">SUM(B79:B92)</f>
        <v>350079.12</v>
      </c>
      <c r="C93" s="61">
        <f t="shared" si="16"/>
        <v>140480.85999999999</v>
      </c>
      <c r="D93" s="61">
        <f>SUM(D79:D92)</f>
        <v>108550</v>
      </c>
      <c r="E93" s="61">
        <f t="shared" si="16"/>
        <v>76170.77</v>
      </c>
      <c r="F93" s="61">
        <f t="shared" si="16"/>
        <v>24940</v>
      </c>
      <c r="G93" s="61">
        <f t="shared" si="16"/>
        <v>1300</v>
      </c>
      <c r="H93" s="61">
        <f t="shared" si="16"/>
        <v>1300</v>
      </c>
    </row>
    <row r="94" spans="1:8" ht="15.75" x14ac:dyDescent="0.25">
      <c r="A94" s="3"/>
      <c r="B94" s="34"/>
      <c r="C94" s="34"/>
      <c r="D94" s="34"/>
      <c r="E94" s="66"/>
      <c r="F94" s="63"/>
      <c r="G94" s="63"/>
      <c r="H94" s="46"/>
    </row>
    <row r="95" spans="1:8" ht="18.75" x14ac:dyDescent="0.25">
      <c r="A95" s="14" t="s">
        <v>3</v>
      </c>
      <c r="B95" s="35">
        <f>SUM(B64)</f>
        <v>419950.44999999995</v>
      </c>
      <c r="C95" s="35">
        <f>SUM(C64)</f>
        <v>392227.28999999992</v>
      </c>
      <c r="D95" s="35">
        <f>SUM(D64)</f>
        <v>446320</v>
      </c>
      <c r="E95" s="35">
        <f>SUM(E64)</f>
        <v>423538.1</v>
      </c>
      <c r="F95" s="35">
        <f>SUM(F64)</f>
        <v>431378</v>
      </c>
      <c r="G95" s="35">
        <f>G64</f>
        <v>405223</v>
      </c>
      <c r="H95" s="35">
        <f>H64</f>
        <v>408228</v>
      </c>
    </row>
    <row r="96" spans="1:8" ht="18.75" x14ac:dyDescent="0.25">
      <c r="A96" s="14" t="s">
        <v>20</v>
      </c>
      <c r="B96" s="35">
        <f>SUM(B76)</f>
        <v>240030</v>
      </c>
      <c r="C96" s="35">
        <f>SUM(C76)</f>
        <v>14556.23</v>
      </c>
      <c r="D96" s="35">
        <f>SUM(D76)</f>
        <v>112715</v>
      </c>
      <c r="E96" s="35">
        <f>SUM(E76)</f>
        <v>90791.67</v>
      </c>
      <c r="F96" s="35">
        <f>SUM(F76)</f>
        <v>22850</v>
      </c>
      <c r="G96" s="35">
        <f>G76</f>
        <v>0</v>
      </c>
      <c r="H96" s="35">
        <f>H76</f>
        <v>0</v>
      </c>
    </row>
    <row r="97" spans="1:8" ht="18.75" x14ac:dyDescent="0.25">
      <c r="A97" s="14" t="s">
        <v>22</v>
      </c>
      <c r="B97" s="35">
        <f>SUM(B93)</f>
        <v>350079.12</v>
      </c>
      <c r="C97" s="35">
        <f>SUM(C93)</f>
        <v>140480.85999999999</v>
      </c>
      <c r="D97" s="35">
        <f>SUM(D93)</f>
        <v>108550</v>
      </c>
      <c r="E97" s="35">
        <f>SUM(E93)</f>
        <v>76170.77</v>
      </c>
      <c r="F97" s="35">
        <f>F93</f>
        <v>24940</v>
      </c>
      <c r="G97" s="35">
        <f>G93</f>
        <v>1300</v>
      </c>
      <c r="H97" s="35">
        <f>H93</f>
        <v>1300</v>
      </c>
    </row>
    <row r="98" spans="1:8" ht="20.25" x14ac:dyDescent="0.25">
      <c r="A98" s="12" t="s">
        <v>24</v>
      </c>
      <c r="B98" s="36">
        <f t="shared" ref="B98" si="17">SUM(B95:B97)</f>
        <v>1010059.57</v>
      </c>
      <c r="C98" s="36">
        <f>SUM(C95:C97)</f>
        <v>547264.37999999989</v>
      </c>
      <c r="D98" s="36">
        <f>SUM(D95:D97)</f>
        <v>667585</v>
      </c>
      <c r="E98" s="53">
        <f>SUM(E95:E97)</f>
        <v>590500.53999999992</v>
      </c>
      <c r="F98" s="36">
        <f>SUM(F95:F97)</f>
        <v>479168</v>
      </c>
      <c r="G98" s="36">
        <f>SUM(G95:G97)</f>
        <v>406523</v>
      </c>
      <c r="H98" s="36">
        <f t="shared" ref="H98" si="18">SUM(H95:H97)</f>
        <v>409528</v>
      </c>
    </row>
    <row r="99" spans="1:8" x14ac:dyDescent="0.25">
      <c r="E99" s="50"/>
      <c r="F99" s="38"/>
      <c r="H99" s="38"/>
    </row>
    <row r="100" spans="1:8" x14ac:dyDescent="0.25">
      <c r="E100" s="38"/>
      <c r="F100" s="38"/>
      <c r="H100" s="38"/>
    </row>
    <row r="101" spans="1:8" ht="15.75" x14ac:dyDescent="0.25">
      <c r="A101" s="1" t="s">
        <v>247</v>
      </c>
      <c r="H101" s="38"/>
    </row>
    <row r="102" spans="1:8" ht="15.75" x14ac:dyDescent="0.25">
      <c r="A102" s="1" t="s">
        <v>246</v>
      </c>
    </row>
    <row r="103" spans="1:8" ht="15.75" x14ac:dyDescent="0.25">
      <c r="A103" s="1" t="s">
        <v>245</v>
      </c>
    </row>
    <row r="104" spans="1:8" ht="15.75" x14ac:dyDescent="0.25">
      <c r="A104" s="1" t="s">
        <v>244</v>
      </c>
    </row>
    <row r="105" spans="1:8" ht="15.75" x14ac:dyDescent="0.25">
      <c r="A105" s="1" t="s">
        <v>128</v>
      </c>
    </row>
    <row r="106" spans="1:8" ht="15.75" x14ac:dyDescent="0.25">
      <c r="A106" s="1" t="s">
        <v>129</v>
      </c>
    </row>
    <row r="107" spans="1:8" ht="15.75" x14ac:dyDescent="0.25">
      <c r="A107" s="1" t="s">
        <v>243</v>
      </c>
    </row>
    <row r="108" spans="1:8" ht="15.75" x14ac:dyDescent="0.25">
      <c r="A108" s="1" t="s">
        <v>130</v>
      </c>
    </row>
    <row r="109" spans="1:8" ht="15.75" x14ac:dyDescent="0.25">
      <c r="A109" s="1" t="s">
        <v>131</v>
      </c>
    </row>
    <row r="110" spans="1:8" ht="15.75" x14ac:dyDescent="0.25">
      <c r="A110" s="1" t="s">
        <v>242</v>
      </c>
    </row>
    <row r="111" spans="1:8" ht="15.75" x14ac:dyDescent="0.25">
      <c r="A111" s="1" t="s">
        <v>132</v>
      </c>
    </row>
    <row r="112" spans="1:8" ht="15.75" x14ac:dyDescent="0.25">
      <c r="A112" s="1" t="s">
        <v>133</v>
      </c>
      <c r="C112" s="1"/>
      <c r="D112" s="1"/>
    </row>
    <row r="113" spans="1:4" ht="15.75" x14ac:dyDescent="0.25">
      <c r="A113" s="1" t="s">
        <v>172</v>
      </c>
      <c r="C113" s="1"/>
      <c r="D113" s="1"/>
    </row>
    <row r="114" spans="1:4" ht="15.75" x14ac:dyDescent="0.25">
      <c r="A114" s="1"/>
      <c r="C114" s="1"/>
      <c r="D114" s="1"/>
    </row>
    <row r="115" spans="1:4" ht="15.75" x14ac:dyDescent="0.25">
      <c r="A115" s="1"/>
      <c r="C115" s="1"/>
      <c r="D115" s="1"/>
    </row>
    <row r="120" spans="1:4" x14ac:dyDescent="0.25">
      <c r="A120" t="s">
        <v>318</v>
      </c>
    </row>
    <row r="121" spans="1:4" x14ac:dyDescent="0.25">
      <c r="A121" t="s">
        <v>248</v>
      </c>
    </row>
    <row r="122" spans="1:4" x14ac:dyDescent="0.25">
      <c r="A122" t="s">
        <v>249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8"/>
  <sheetViews>
    <sheetView tabSelected="1" topLeftCell="A90" workbookViewId="0">
      <selection activeCell="E108" sqref="E108"/>
    </sheetView>
  </sheetViews>
  <sheetFormatPr defaultRowHeight="15" x14ac:dyDescent="0.25"/>
  <cols>
    <col min="1" max="1" width="54" customWidth="1"/>
    <col min="2" max="2" width="17" customWidth="1"/>
    <col min="3" max="3" width="17.140625" customWidth="1"/>
    <col min="4" max="4" width="14.7109375" customWidth="1"/>
    <col min="5" max="5" width="14.42578125" customWidth="1"/>
    <col min="6" max="6" width="15.7109375" customWidth="1"/>
    <col min="7" max="7" width="14.7109375" customWidth="1"/>
    <col min="8" max="8" width="16.140625" style="38" customWidth="1"/>
  </cols>
  <sheetData>
    <row r="1" spans="1:8" ht="20.25" x14ac:dyDescent="0.25">
      <c r="A1" s="89" t="s">
        <v>0</v>
      </c>
      <c r="B1" s="89"/>
      <c r="C1" s="89"/>
      <c r="D1" s="89"/>
      <c r="E1" s="89"/>
      <c r="F1" s="89"/>
      <c r="G1" s="89"/>
      <c r="H1" s="89"/>
    </row>
    <row r="2" spans="1:8" ht="20.25" x14ac:dyDescent="0.25">
      <c r="A2" s="89" t="s">
        <v>373</v>
      </c>
      <c r="B2" s="89"/>
      <c r="C2" s="89"/>
      <c r="D2" s="89"/>
      <c r="E2" s="89"/>
      <c r="F2" s="89"/>
      <c r="G2" s="89"/>
      <c r="H2" s="89"/>
    </row>
    <row r="3" spans="1:8" ht="18.75" x14ac:dyDescent="0.3">
      <c r="A3" s="90" t="s">
        <v>1</v>
      </c>
      <c r="B3" s="90"/>
      <c r="C3" s="90"/>
      <c r="D3" s="90"/>
      <c r="E3" s="90"/>
      <c r="F3" s="90"/>
      <c r="G3" s="90"/>
      <c r="H3" s="90"/>
    </row>
    <row r="4" spans="1:8" x14ac:dyDescent="0.25">
      <c r="A4" t="s">
        <v>0</v>
      </c>
    </row>
    <row r="5" spans="1:8" ht="47.25" x14ac:dyDescent="0.25">
      <c r="A5" s="4" t="s">
        <v>25</v>
      </c>
      <c r="B5" s="4" t="s">
        <v>280</v>
      </c>
      <c r="C5" s="4" t="s">
        <v>319</v>
      </c>
      <c r="D5" s="4" t="s">
        <v>353</v>
      </c>
      <c r="E5" s="4" t="s">
        <v>320</v>
      </c>
      <c r="F5" s="54" t="s">
        <v>173</v>
      </c>
      <c r="G5" s="39" t="s">
        <v>281</v>
      </c>
      <c r="H5" s="39" t="s">
        <v>321</v>
      </c>
    </row>
    <row r="6" spans="1:8" ht="18.75" x14ac:dyDescent="0.25">
      <c r="A6" s="27" t="s">
        <v>26</v>
      </c>
      <c r="B6" s="39"/>
      <c r="C6" s="39"/>
      <c r="D6" s="39"/>
      <c r="E6" s="39"/>
      <c r="F6" s="48"/>
      <c r="G6" s="39"/>
      <c r="H6" s="39"/>
    </row>
    <row r="7" spans="1:8" ht="15.75" x14ac:dyDescent="0.25">
      <c r="A7" s="4" t="s">
        <v>27</v>
      </c>
      <c r="B7" s="29"/>
      <c r="C7" s="29"/>
      <c r="D7" s="56"/>
      <c r="E7" s="38"/>
      <c r="F7" s="48"/>
      <c r="G7" s="29"/>
      <c r="H7" s="29"/>
    </row>
    <row r="8" spans="1:8" ht="15.75" x14ac:dyDescent="0.25">
      <c r="A8" s="5" t="s">
        <v>296</v>
      </c>
      <c r="B8" s="29">
        <v>107.6</v>
      </c>
      <c r="C8" s="29">
        <v>119.99</v>
      </c>
      <c r="D8" s="29">
        <v>130</v>
      </c>
      <c r="E8" s="29">
        <v>128.88</v>
      </c>
      <c r="F8" s="48">
        <v>145</v>
      </c>
      <c r="G8" s="29">
        <v>150</v>
      </c>
      <c r="H8" s="29">
        <v>155</v>
      </c>
    </row>
    <row r="9" spans="1:8" ht="15.75" x14ac:dyDescent="0.25">
      <c r="A9" s="5" t="s">
        <v>297</v>
      </c>
      <c r="B9" s="29">
        <v>332.42</v>
      </c>
      <c r="C9" s="29">
        <v>331.2</v>
      </c>
      <c r="D9" s="29">
        <v>340</v>
      </c>
      <c r="E9" s="29">
        <v>330.97</v>
      </c>
      <c r="F9" s="48">
        <v>340</v>
      </c>
      <c r="G9" s="29">
        <v>340</v>
      </c>
      <c r="H9" s="29">
        <v>340</v>
      </c>
    </row>
    <row r="10" spans="1:8" ht="15.75" x14ac:dyDescent="0.25">
      <c r="A10" s="5" t="s">
        <v>335</v>
      </c>
      <c r="B10" s="29">
        <v>0</v>
      </c>
      <c r="C10" s="29">
        <v>172.1</v>
      </c>
      <c r="D10" s="29">
        <v>211</v>
      </c>
      <c r="E10" s="29">
        <v>120</v>
      </c>
      <c r="F10" s="48">
        <v>0</v>
      </c>
      <c r="G10" s="29">
        <v>0</v>
      </c>
      <c r="H10" s="29">
        <v>0</v>
      </c>
    </row>
    <row r="11" spans="1:8" ht="15.75" x14ac:dyDescent="0.25">
      <c r="A11" s="5" t="s">
        <v>334</v>
      </c>
      <c r="B11" s="29">
        <v>0</v>
      </c>
      <c r="C11" s="29">
        <v>0</v>
      </c>
      <c r="D11" s="29">
        <v>2100</v>
      </c>
      <c r="E11" s="29">
        <v>1200</v>
      </c>
      <c r="F11" s="48">
        <v>0</v>
      </c>
      <c r="G11" s="29">
        <v>0</v>
      </c>
      <c r="H11" s="29">
        <v>0</v>
      </c>
    </row>
    <row r="12" spans="1:8" ht="15.75" x14ac:dyDescent="0.25">
      <c r="A12" s="5" t="s">
        <v>336</v>
      </c>
      <c r="B12" s="29">
        <v>0</v>
      </c>
      <c r="C12" s="29">
        <v>387.9</v>
      </c>
      <c r="D12" s="29">
        <v>530</v>
      </c>
      <c r="E12" s="29">
        <v>300</v>
      </c>
      <c r="F12" s="48">
        <v>0</v>
      </c>
      <c r="G12" s="29">
        <v>0</v>
      </c>
      <c r="H12" s="29">
        <v>0</v>
      </c>
    </row>
    <row r="13" spans="1:8" ht="15.75" x14ac:dyDescent="0.25">
      <c r="A13" s="5" t="s">
        <v>363</v>
      </c>
      <c r="B13" s="29">
        <v>0</v>
      </c>
      <c r="C13" s="29">
        <v>0</v>
      </c>
      <c r="D13" s="29">
        <v>560</v>
      </c>
      <c r="E13" s="29">
        <v>0</v>
      </c>
      <c r="F13" s="48">
        <v>0</v>
      </c>
      <c r="G13" s="29">
        <v>0</v>
      </c>
      <c r="H13" s="29">
        <v>0</v>
      </c>
    </row>
    <row r="14" spans="1:8" ht="15.75" x14ac:dyDescent="0.25">
      <c r="A14" s="5" t="s">
        <v>303</v>
      </c>
      <c r="B14" s="29">
        <v>0</v>
      </c>
      <c r="C14" s="29">
        <v>2128</v>
      </c>
      <c r="D14" s="29">
        <v>0</v>
      </c>
      <c r="E14" s="29">
        <v>0</v>
      </c>
      <c r="F14" s="48">
        <v>0</v>
      </c>
      <c r="G14" s="29">
        <v>0</v>
      </c>
      <c r="H14" s="29">
        <v>0</v>
      </c>
    </row>
    <row r="15" spans="1:8" ht="15.75" x14ac:dyDescent="0.25">
      <c r="A15" s="5" t="s">
        <v>28</v>
      </c>
      <c r="B15" s="29">
        <v>75193.61</v>
      </c>
      <c r="C15" s="29">
        <v>80391.91</v>
      </c>
      <c r="D15" s="29">
        <v>82226</v>
      </c>
      <c r="E15" s="29">
        <v>80900</v>
      </c>
      <c r="F15" s="48">
        <v>79500</v>
      </c>
      <c r="G15" s="29">
        <v>79800</v>
      </c>
      <c r="H15" s="29">
        <v>79800</v>
      </c>
    </row>
    <row r="16" spans="1:8" ht="15.75" x14ac:dyDescent="0.25">
      <c r="A16" s="5" t="s">
        <v>29</v>
      </c>
      <c r="B16" s="29">
        <v>4000</v>
      </c>
      <c r="C16" s="29">
        <v>4500</v>
      </c>
      <c r="D16" s="29">
        <v>5100</v>
      </c>
      <c r="E16" s="29">
        <v>5100</v>
      </c>
      <c r="F16" s="48">
        <v>5000</v>
      </c>
      <c r="G16" s="29">
        <v>5000</v>
      </c>
      <c r="H16" s="29">
        <v>5000</v>
      </c>
    </row>
    <row r="17" spans="1:8" ht="15.75" x14ac:dyDescent="0.25">
      <c r="A17" s="5" t="s">
        <v>30</v>
      </c>
      <c r="B17" s="29">
        <v>26042.959999999999</v>
      </c>
      <c r="C17" s="29">
        <v>30669.83</v>
      </c>
      <c r="D17" s="29">
        <v>31486</v>
      </c>
      <c r="E17" s="29">
        <v>31300</v>
      </c>
      <c r="F17" s="48">
        <v>31100</v>
      </c>
      <c r="G17" s="29">
        <v>31180</v>
      </c>
      <c r="H17" s="29">
        <v>31180</v>
      </c>
    </row>
    <row r="18" spans="1:8" ht="15.75" x14ac:dyDescent="0.25">
      <c r="A18" s="5" t="s">
        <v>31</v>
      </c>
      <c r="B18" s="29">
        <v>751.54</v>
      </c>
      <c r="C18" s="29">
        <v>581.51</v>
      </c>
      <c r="D18" s="29">
        <v>1050</v>
      </c>
      <c r="E18" s="29">
        <v>1050</v>
      </c>
      <c r="F18" s="48">
        <v>1050</v>
      </c>
      <c r="G18" s="29">
        <v>1050</v>
      </c>
      <c r="H18" s="29">
        <v>1050</v>
      </c>
    </row>
    <row r="19" spans="1:8" ht="15.75" x14ac:dyDescent="0.25">
      <c r="A19" s="5" t="s">
        <v>32</v>
      </c>
      <c r="B19" s="29">
        <v>27.2</v>
      </c>
      <c r="C19" s="29">
        <v>38.4</v>
      </c>
      <c r="D19" s="29">
        <v>300</v>
      </c>
      <c r="E19" s="29">
        <v>20</v>
      </c>
      <c r="F19" s="48">
        <v>300</v>
      </c>
      <c r="G19" s="29">
        <v>300</v>
      </c>
      <c r="H19" s="29">
        <v>300</v>
      </c>
    </row>
    <row r="20" spans="1:8" ht="15.75" x14ac:dyDescent="0.25">
      <c r="A20" s="5" t="s">
        <v>33</v>
      </c>
      <c r="B20" s="29">
        <v>9720</v>
      </c>
      <c r="C20" s="29">
        <v>8818.51</v>
      </c>
      <c r="D20" s="29">
        <v>8400</v>
      </c>
      <c r="E20" s="29">
        <v>8400</v>
      </c>
      <c r="F20" s="48">
        <v>17258</v>
      </c>
      <c r="G20" s="29">
        <v>18379</v>
      </c>
      <c r="H20" s="29">
        <v>18035</v>
      </c>
    </row>
    <row r="21" spans="1:8" ht="15.75" x14ac:dyDescent="0.25">
      <c r="A21" s="5" t="s">
        <v>34</v>
      </c>
      <c r="B21" s="29">
        <v>4672.49</v>
      </c>
      <c r="C21" s="29">
        <v>4991.97</v>
      </c>
      <c r="D21" s="29">
        <v>6000</v>
      </c>
      <c r="E21" s="29">
        <v>6000</v>
      </c>
      <c r="F21" s="48">
        <v>10300</v>
      </c>
      <c r="G21" s="29">
        <v>10300</v>
      </c>
      <c r="H21" s="29">
        <v>10300</v>
      </c>
    </row>
    <row r="22" spans="1:8" ht="15.75" x14ac:dyDescent="0.25">
      <c r="A22" s="5" t="s">
        <v>35</v>
      </c>
      <c r="B22" s="29">
        <v>186.62</v>
      </c>
      <c r="C22" s="29">
        <v>127</v>
      </c>
      <c r="D22" s="29">
        <v>250</v>
      </c>
      <c r="E22" s="29">
        <v>250</v>
      </c>
      <c r="F22" s="48">
        <v>500</v>
      </c>
      <c r="G22" s="29">
        <v>500</v>
      </c>
      <c r="H22" s="29">
        <v>500</v>
      </c>
    </row>
    <row r="23" spans="1:8" ht="15.75" x14ac:dyDescent="0.25">
      <c r="A23" s="5" t="s">
        <v>36</v>
      </c>
      <c r="B23" s="29">
        <v>460.52</v>
      </c>
      <c r="C23" s="29">
        <v>450.97</v>
      </c>
      <c r="D23" s="29">
        <v>500</v>
      </c>
      <c r="E23" s="29">
        <v>500</v>
      </c>
      <c r="F23" s="48">
        <v>520</v>
      </c>
      <c r="G23" s="29">
        <v>520</v>
      </c>
      <c r="H23" s="29">
        <v>520</v>
      </c>
    </row>
    <row r="24" spans="1:8" ht="15.75" x14ac:dyDescent="0.25">
      <c r="A24" s="5" t="s">
        <v>37</v>
      </c>
      <c r="B24" s="29">
        <v>1018.23</v>
      </c>
      <c r="C24" s="29">
        <v>933.71</v>
      </c>
      <c r="D24" s="29">
        <v>1150</v>
      </c>
      <c r="E24" s="29">
        <v>1000</v>
      </c>
      <c r="F24" s="48">
        <v>1150</v>
      </c>
      <c r="G24" s="29">
        <v>1150</v>
      </c>
      <c r="H24" s="29">
        <v>1150</v>
      </c>
    </row>
    <row r="25" spans="1:8" ht="15.75" x14ac:dyDescent="0.25">
      <c r="A25" s="5" t="s">
        <v>38</v>
      </c>
      <c r="B25" s="29">
        <v>0</v>
      </c>
      <c r="C25" s="29">
        <v>16.100000000000001</v>
      </c>
      <c r="D25" s="29">
        <v>100</v>
      </c>
      <c r="E25" s="29">
        <v>0</v>
      </c>
      <c r="F25" s="48">
        <v>100</v>
      </c>
      <c r="G25" s="29">
        <v>100</v>
      </c>
      <c r="H25" s="29">
        <v>100</v>
      </c>
    </row>
    <row r="26" spans="1:8" ht="15.75" x14ac:dyDescent="0.25">
      <c r="A26" s="76" t="s">
        <v>269</v>
      </c>
      <c r="B26" s="29">
        <v>0</v>
      </c>
      <c r="C26" s="29">
        <v>0</v>
      </c>
      <c r="D26" s="29">
        <v>120</v>
      </c>
      <c r="E26" s="29">
        <v>0</v>
      </c>
      <c r="F26" s="48">
        <v>120</v>
      </c>
      <c r="G26" s="29">
        <v>120</v>
      </c>
      <c r="H26" s="29">
        <v>120</v>
      </c>
    </row>
    <row r="27" spans="1:8" ht="15.75" x14ac:dyDescent="0.25">
      <c r="A27" s="76" t="s">
        <v>39</v>
      </c>
      <c r="B27" s="29">
        <v>785.78</v>
      </c>
      <c r="C27" s="29">
        <v>601.37</v>
      </c>
      <c r="D27" s="29">
        <v>700</v>
      </c>
      <c r="E27" s="29">
        <v>700</v>
      </c>
      <c r="F27" s="48">
        <v>700</v>
      </c>
      <c r="G27" s="29">
        <v>700</v>
      </c>
      <c r="H27" s="29">
        <v>700</v>
      </c>
    </row>
    <row r="28" spans="1:8" ht="15.75" x14ac:dyDescent="0.25">
      <c r="A28" s="5" t="s">
        <v>40</v>
      </c>
      <c r="B28" s="29">
        <v>0</v>
      </c>
      <c r="C28" s="29">
        <v>0</v>
      </c>
      <c r="D28" s="29">
        <v>100</v>
      </c>
      <c r="E28" s="29">
        <v>0</v>
      </c>
      <c r="F28" s="48">
        <v>100</v>
      </c>
      <c r="G28" s="29">
        <v>100</v>
      </c>
      <c r="H28" s="29">
        <v>100</v>
      </c>
    </row>
    <row r="29" spans="1:8" ht="15.75" x14ac:dyDescent="0.25">
      <c r="A29" s="5" t="s">
        <v>364</v>
      </c>
      <c r="B29" s="29">
        <v>2685.48</v>
      </c>
      <c r="C29" s="29">
        <v>2578.54</v>
      </c>
      <c r="D29" s="29">
        <v>2500</v>
      </c>
      <c r="E29" s="29">
        <v>2000</v>
      </c>
      <c r="F29" s="48">
        <v>2500</v>
      </c>
      <c r="G29" s="29">
        <v>2500</v>
      </c>
      <c r="H29" s="29">
        <v>2500</v>
      </c>
    </row>
    <row r="30" spans="1:8" ht="15.75" x14ac:dyDescent="0.25">
      <c r="A30" s="5" t="s">
        <v>41</v>
      </c>
      <c r="B30" s="29">
        <v>518.9</v>
      </c>
      <c r="C30" s="29">
        <v>538.17999999999995</v>
      </c>
      <c r="D30" s="29">
        <v>650</v>
      </c>
      <c r="E30" s="29">
        <v>520</v>
      </c>
      <c r="F30" s="48">
        <v>560</v>
      </c>
      <c r="G30" s="29">
        <v>560</v>
      </c>
      <c r="H30" s="29">
        <v>560</v>
      </c>
    </row>
    <row r="31" spans="1:8" ht="15.75" x14ac:dyDescent="0.25">
      <c r="A31" s="5" t="s">
        <v>42</v>
      </c>
      <c r="B31" s="29">
        <v>202.63</v>
      </c>
      <c r="C31" s="29">
        <v>112.3</v>
      </c>
      <c r="D31" s="29">
        <v>300</v>
      </c>
      <c r="E31" s="29">
        <v>150</v>
      </c>
      <c r="F31" s="48">
        <v>300</v>
      </c>
      <c r="G31" s="29">
        <v>300</v>
      </c>
      <c r="H31" s="29">
        <v>300</v>
      </c>
    </row>
    <row r="32" spans="1:8" ht="15.75" x14ac:dyDescent="0.25">
      <c r="A32" s="76" t="s">
        <v>270</v>
      </c>
      <c r="B32" s="80">
        <v>1564.25</v>
      </c>
      <c r="C32" s="80">
        <v>1406.05</v>
      </c>
      <c r="D32" s="80">
        <v>2300</v>
      </c>
      <c r="E32" s="80">
        <v>2000</v>
      </c>
      <c r="F32" s="81">
        <v>2200</v>
      </c>
      <c r="G32" s="80">
        <v>2200</v>
      </c>
      <c r="H32" s="80">
        <v>2200</v>
      </c>
    </row>
    <row r="33" spans="1:8" ht="15.75" x14ac:dyDescent="0.25">
      <c r="A33" s="5" t="s">
        <v>43</v>
      </c>
      <c r="B33" s="29">
        <v>728</v>
      </c>
      <c r="C33" s="29">
        <v>649.96</v>
      </c>
      <c r="D33" s="29">
        <v>900</v>
      </c>
      <c r="E33" s="29">
        <v>900</v>
      </c>
      <c r="F33" s="48">
        <v>900</v>
      </c>
      <c r="G33" s="29">
        <v>900</v>
      </c>
      <c r="H33" s="29">
        <v>900</v>
      </c>
    </row>
    <row r="34" spans="1:8" s="74" customFormat="1" ht="15.75" x14ac:dyDescent="0.25">
      <c r="A34" s="76" t="s">
        <v>44</v>
      </c>
      <c r="B34" s="80">
        <v>1335.74</v>
      </c>
      <c r="C34" s="80">
        <v>1001.04</v>
      </c>
      <c r="D34" s="80">
        <v>1500</v>
      </c>
      <c r="E34" s="80">
        <v>1400</v>
      </c>
      <c r="F34" s="81">
        <v>1500</v>
      </c>
      <c r="G34" s="80">
        <v>1500</v>
      </c>
      <c r="H34" s="80">
        <v>1500</v>
      </c>
    </row>
    <row r="35" spans="1:8" ht="15.75" x14ac:dyDescent="0.25">
      <c r="A35" s="5" t="s">
        <v>289</v>
      </c>
      <c r="B35" s="29">
        <v>1635.66</v>
      </c>
      <c r="C35" s="29">
        <v>1451.3</v>
      </c>
      <c r="D35" s="29">
        <v>1700</v>
      </c>
      <c r="E35" s="29">
        <v>1700</v>
      </c>
      <c r="F35" s="48">
        <v>1700</v>
      </c>
      <c r="G35" s="29">
        <v>1700</v>
      </c>
      <c r="H35" s="29">
        <v>1700</v>
      </c>
    </row>
    <row r="36" spans="1:8" ht="15.75" x14ac:dyDescent="0.25">
      <c r="A36" s="5" t="s">
        <v>174</v>
      </c>
      <c r="B36" s="29">
        <v>932.2</v>
      </c>
      <c r="C36" s="29">
        <v>677.18</v>
      </c>
      <c r="D36" s="29">
        <v>1500</v>
      </c>
      <c r="E36" s="29">
        <v>1500</v>
      </c>
      <c r="F36" s="48">
        <v>1500</v>
      </c>
      <c r="G36" s="29">
        <v>1500</v>
      </c>
      <c r="H36" s="29">
        <v>1500</v>
      </c>
    </row>
    <row r="37" spans="1:8" ht="15.75" x14ac:dyDescent="0.25">
      <c r="A37" s="5" t="s">
        <v>175</v>
      </c>
      <c r="B37" s="29">
        <v>547.95000000000005</v>
      </c>
      <c r="C37" s="29">
        <v>1500.64</v>
      </c>
      <c r="D37" s="29">
        <v>1000</v>
      </c>
      <c r="E37" s="29">
        <v>1000</v>
      </c>
      <c r="F37" s="48">
        <v>1600</v>
      </c>
      <c r="G37" s="29">
        <v>1600</v>
      </c>
      <c r="H37" s="29">
        <v>1600</v>
      </c>
    </row>
    <row r="38" spans="1:8" ht="15.75" x14ac:dyDescent="0.25">
      <c r="A38" s="5" t="s">
        <v>176</v>
      </c>
      <c r="B38" s="29">
        <v>1931.57</v>
      </c>
      <c r="C38" s="29">
        <v>1697.93</v>
      </c>
      <c r="D38" s="29">
        <v>1500</v>
      </c>
      <c r="E38" s="29">
        <v>1500</v>
      </c>
      <c r="F38" s="48">
        <v>2000</v>
      </c>
      <c r="G38" s="29">
        <v>2000</v>
      </c>
      <c r="H38" s="29">
        <v>2000</v>
      </c>
    </row>
    <row r="39" spans="1:8" ht="15.75" x14ac:dyDescent="0.25">
      <c r="A39" s="5" t="s">
        <v>45</v>
      </c>
      <c r="B39" s="29">
        <v>572.17999999999995</v>
      </c>
      <c r="C39" s="29">
        <v>1437.9</v>
      </c>
      <c r="D39" s="29">
        <v>700</v>
      </c>
      <c r="E39" s="29">
        <v>3000</v>
      </c>
      <c r="F39" s="48">
        <v>3000</v>
      </c>
      <c r="G39" s="29">
        <v>3000</v>
      </c>
      <c r="H39" s="29">
        <v>3000</v>
      </c>
    </row>
    <row r="40" spans="1:8" ht="15.75" x14ac:dyDescent="0.25">
      <c r="A40" s="5" t="s">
        <v>46</v>
      </c>
      <c r="B40" s="29">
        <v>1171.5999999999999</v>
      </c>
      <c r="C40" s="29">
        <v>96</v>
      </c>
      <c r="D40" s="29">
        <v>300</v>
      </c>
      <c r="E40" s="29">
        <v>100</v>
      </c>
      <c r="F40" s="48">
        <v>300</v>
      </c>
      <c r="G40" s="29">
        <v>300</v>
      </c>
      <c r="H40" s="29">
        <v>300</v>
      </c>
    </row>
    <row r="41" spans="1:8" ht="15.75" x14ac:dyDescent="0.25">
      <c r="A41" s="5" t="s">
        <v>47</v>
      </c>
      <c r="B41" s="29">
        <v>112.7</v>
      </c>
      <c r="C41" s="29">
        <v>98.5</v>
      </c>
      <c r="D41" s="29">
        <v>150</v>
      </c>
      <c r="E41" s="29">
        <v>120</v>
      </c>
      <c r="F41" s="48">
        <v>150</v>
      </c>
      <c r="G41" s="29">
        <v>150</v>
      </c>
      <c r="H41" s="29">
        <v>150</v>
      </c>
    </row>
    <row r="42" spans="1:8" ht="15.75" x14ac:dyDescent="0.25">
      <c r="A42" s="5" t="s">
        <v>48</v>
      </c>
      <c r="B42" s="29">
        <v>19.8</v>
      </c>
      <c r="C42" s="29">
        <v>2.7</v>
      </c>
      <c r="D42" s="29">
        <v>200</v>
      </c>
      <c r="E42" s="29">
        <v>180</v>
      </c>
      <c r="F42" s="48">
        <v>200</v>
      </c>
      <c r="G42" s="29">
        <v>200</v>
      </c>
      <c r="H42" s="29">
        <v>200</v>
      </c>
    </row>
    <row r="43" spans="1:8" ht="15.75" x14ac:dyDescent="0.25">
      <c r="A43" s="5" t="s">
        <v>49</v>
      </c>
      <c r="B43" s="29">
        <v>0</v>
      </c>
      <c r="C43" s="29">
        <v>49.8</v>
      </c>
      <c r="D43" s="29">
        <v>100</v>
      </c>
      <c r="E43" s="29">
        <v>50</v>
      </c>
      <c r="F43" s="48">
        <v>100</v>
      </c>
      <c r="G43" s="29">
        <v>100</v>
      </c>
      <c r="H43" s="29">
        <v>100</v>
      </c>
    </row>
    <row r="44" spans="1:8" ht="15.75" x14ac:dyDescent="0.25">
      <c r="A44" s="5" t="s">
        <v>50</v>
      </c>
      <c r="B44" s="29">
        <v>836.32</v>
      </c>
      <c r="C44" s="29">
        <v>944.74</v>
      </c>
      <c r="D44" s="29">
        <v>1000</v>
      </c>
      <c r="E44" s="29">
        <v>1000</v>
      </c>
      <c r="F44" s="48">
        <v>1700</v>
      </c>
      <c r="G44" s="29">
        <v>1100</v>
      </c>
      <c r="H44" s="29">
        <v>1100</v>
      </c>
    </row>
    <row r="45" spans="1:8" ht="31.5" x14ac:dyDescent="0.25">
      <c r="A45" s="76" t="s">
        <v>290</v>
      </c>
      <c r="B45" s="29">
        <v>11568.6</v>
      </c>
      <c r="C45" s="29">
        <v>6300.86</v>
      </c>
      <c r="D45" s="29">
        <v>7000</v>
      </c>
      <c r="E45" s="29">
        <v>6800</v>
      </c>
      <c r="F45" s="48">
        <v>7000</v>
      </c>
      <c r="G45" s="29">
        <v>7000</v>
      </c>
      <c r="H45" s="29">
        <v>7000</v>
      </c>
    </row>
    <row r="46" spans="1:8" ht="15.75" x14ac:dyDescent="0.25">
      <c r="A46" s="5" t="s">
        <v>362</v>
      </c>
      <c r="B46" s="29">
        <v>2772.46</v>
      </c>
      <c r="C46" s="29">
        <v>0</v>
      </c>
      <c r="D46" s="29">
        <v>0</v>
      </c>
      <c r="E46" s="29">
        <v>0</v>
      </c>
      <c r="F46" s="48">
        <v>0</v>
      </c>
      <c r="G46" s="29">
        <v>0</v>
      </c>
      <c r="H46" s="29">
        <v>0</v>
      </c>
    </row>
    <row r="47" spans="1:8" ht="15.75" x14ac:dyDescent="0.25">
      <c r="A47" s="5" t="s">
        <v>135</v>
      </c>
      <c r="B47" s="29">
        <v>223.55</v>
      </c>
      <c r="C47" s="29">
        <v>186.65</v>
      </c>
      <c r="D47" s="29">
        <v>200</v>
      </c>
      <c r="E47" s="29">
        <v>200</v>
      </c>
      <c r="F47" s="48">
        <v>215</v>
      </c>
      <c r="G47" s="29">
        <v>215</v>
      </c>
      <c r="H47" s="29">
        <v>215</v>
      </c>
    </row>
    <row r="48" spans="1:8" ht="15.75" x14ac:dyDescent="0.25">
      <c r="A48" s="5" t="s">
        <v>51</v>
      </c>
      <c r="B48" s="29">
        <v>527.91999999999996</v>
      </c>
      <c r="C48" s="29">
        <v>821.88</v>
      </c>
      <c r="D48" s="29">
        <v>800</v>
      </c>
      <c r="E48" s="29">
        <v>0</v>
      </c>
      <c r="F48" s="48">
        <v>800</v>
      </c>
      <c r="G48" s="29">
        <v>800</v>
      </c>
      <c r="H48" s="29">
        <v>800</v>
      </c>
    </row>
    <row r="49" spans="1:8" ht="15.75" x14ac:dyDescent="0.25">
      <c r="A49" s="5" t="s">
        <v>52</v>
      </c>
      <c r="B49" s="29">
        <v>0</v>
      </c>
      <c r="C49" s="29">
        <v>454.5</v>
      </c>
      <c r="D49" s="29">
        <v>500</v>
      </c>
      <c r="E49" s="29">
        <v>500</v>
      </c>
      <c r="F49" s="48">
        <v>550</v>
      </c>
      <c r="G49" s="29">
        <v>550</v>
      </c>
      <c r="H49" s="29">
        <v>550</v>
      </c>
    </row>
    <row r="50" spans="1:8" ht="15.75" x14ac:dyDescent="0.25">
      <c r="A50" s="5" t="s">
        <v>256</v>
      </c>
      <c r="B50" s="29">
        <v>650.30999999999995</v>
      </c>
      <c r="C50" s="29">
        <v>929.26</v>
      </c>
      <c r="D50" s="29">
        <v>1000</v>
      </c>
      <c r="E50" s="29">
        <v>500</v>
      </c>
      <c r="F50" s="48">
        <v>2000</v>
      </c>
      <c r="G50" s="29">
        <v>1000</v>
      </c>
      <c r="H50" s="29">
        <v>1000</v>
      </c>
    </row>
    <row r="51" spans="1:8" ht="15.75" x14ac:dyDescent="0.25">
      <c r="A51" s="5" t="s">
        <v>53</v>
      </c>
      <c r="B51" s="29">
        <v>153</v>
      </c>
      <c r="C51" s="29">
        <v>0</v>
      </c>
      <c r="D51" s="29">
        <v>1000</v>
      </c>
      <c r="E51" s="29">
        <v>50</v>
      </c>
      <c r="F51" s="48">
        <v>1000</v>
      </c>
      <c r="G51" s="29">
        <v>1000</v>
      </c>
      <c r="H51" s="29">
        <v>1000</v>
      </c>
    </row>
    <row r="52" spans="1:8" ht="15.75" x14ac:dyDescent="0.25">
      <c r="A52" s="5" t="s">
        <v>255</v>
      </c>
      <c r="B52" s="29">
        <v>471.9</v>
      </c>
      <c r="C52" s="29">
        <v>480.03</v>
      </c>
      <c r="D52" s="29">
        <v>500</v>
      </c>
      <c r="E52" s="29">
        <v>500</v>
      </c>
      <c r="F52" s="48">
        <v>600</v>
      </c>
      <c r="G52" s="29">
        <v>600</v>
      </c>
      <c r="H52" s="29">
        <v>600</v>
      </c>
    </row>
    <row r="53" spans="1:8" ht="15.75" x14ac:dyDescent="0.25">
      <c r="A53" s="17" t="s">
        <v>315</v>
      </c>
      <c r="B53" s="29">
        <v>2508.4899999999998</v>
      </c>
      <c r="C53" s="29">
        <v>2443.6999999999998</v>
      </c>
      <c r="D53" s="29">
        <v>2900</v>
      </c>
      <c r="E53" s="29">
        <v>2600</v>
      </c>
      <c r="F53" s="48">
        <v>2700</v>
      </c>
      <c r="G53" s="29">
        <v>2700</v>
      </c>
      <c r="H53" s="29">
        <v>2700</v>
      </c>
    </row>
    <row r="54" spans="1:8" ht="15.75" x14ac:dyDescent="0.25">
      <c r="A54" s="76" t="s">
        <v>271</v>
      </c>
      <c r="B54" s="80">
        <v>1830</v>
      </c>
      <c r="C54" s="80">
        <v>1440</v>
      </c>
      <c r="D54" s="80">
        <v>2000</v>
      </c>
      <c r="E54" s="80">
        <v>1500</v>
      </c>
      <c r="F54" s="81">
        <v>6000</v>
      </c>
      <c r="G54" s="80">
        <v>2000</v>
      </c>
      <c r="H54" s="80">
        <v>2000</v>
      </c>
    </row>
    <row r="55" spans="1:8" ht="15.75" x14ac:dyDescent="0.25">
      <c r="A55" s="76" t="s">
        <v>272</v>
      </c>
      <c r="B55" s="80">
        <v>3620</v>
      </c>
      <c r="C55" s="80">
        <v>1560</v>
      </c>
      <c r="D55" s="80">
        <v>4500</v>
      </c>
      <c r="E55" s="80">
        <v>4500</v>
      </c>
      <c r="F55" s="81">
        <v>3000</v>
      </c>
      <c r="G55" s="80">
        <v>1500</v>
      </c>
      <c r="H55" s="80">
        <v>1500</v>
      </c>
    </row>
    <row r="56" spans="1:8" ht="31.5" x14ac:dyDescent="0.25">
      <c r="A56" s="76" t="s">
        <v>273</v>
      </c>
      <c r="B56" s="80">
        <v>1909.2</v>
      </c>
      <c r="C56" s="80">
        <v>3450</v>
      </c>
      <c r="D56" s="80">
        <v>9800</v>
      </c>
      <c r="E56" s="80">
        <v>9800</v>
      </c>
      <c r="F56" s="81">
        <v>6000</v>
      </c>
      <c r="G56" s="80">
        <v>3000</v>
      </c>
      <c r="H56" s="80">
        <v>3000</v>
      </c>
    </row>
    <row r="57" spans="1:8" ht="15.75" x14ac:dyDescent="0.25">
      <c r="A57" s="76" t="s">
        <v>274</v>
      </c>
      <c r="B57" s="80">
        <v>460</v>
      </c>
      <c r="C57" s="80">
        <v>0</v>
      </c>
      <c r="D57" s="80">
        <v>3500</v>
      </c>
      <c r="E57" s="80">
        <v>3500</v>
      </c>
      <c r="F57" s="81">
        <v>1500</v>
      </c>
      <c r="G57" s="80">
        <v>1000</v>
      </c>
      <c r="H57" s="80">
        <v>1000</v>
      </c>
    </row>
    <row r="58" spans="1:8" ht="15.75" x14ac:dyDescent="0.25">
      <c r="A58" s="76" t="s">
        <v>294</v>
      </c>
      <c r="B58" s="80">
        <v>0</v>
      </c>
      <c r="C58" s="80">
        <v>1160</v>
      </c>
      <c r="D58" s="80">
        <v>1500</v>
      </c>
      <c r="E58" s="80">
        <v>1180</v>
      </c>
      <c r="F58" s="81">
        <v>0</v>
      </c>
      <c r="G58" s="80">
        <v>0</v>
      </c>
      <c r="H58" s="80">
        <v>0</v>
      </c>
    </row>
    <row r="59" spans="1:8" ht="15.75" x14ac:dyDescent="0.25">
      <c r="A59" s="76" t="s">
        <v>295</v>
      </c>
      <c r="B59" s="80">
        <v>0</v>
      </c>
      <c r="C59" s="80">
        <v>750</v>
      </c>
      <c r="D59" s="80">
        <v>0</v>
      </c>
      <c r="E59" s="80">
        <v>0</v>
      </c>
      <c r="F59" s="81">
        <v>0</v>
      </c>
      <c r="G59" s="80">
        <v>0</v>
      </c>
      <c r="H59" s="80">
        <v>0</v>
      </c>
    </row>
    <row r="60" spans="1:8" ht="15.75" x14ac:dyDescent="0.25">
      <c r="A60" s="5" t="s">
        <v>54</v>
      </c>
      <c r="B60" s="29">
        <v>1183.9000000000001</v>
      </c>
      <c r="C60" s="29">
        <v>132.5</v>
      </c>
      <c r="D60" s="29">
        <v>1000</v>
      </c>
      <c r="E60" s="29">
        <v>500</v>
      </c>
      <c r="F60" s="48">
        <v>1000</v>
      </c>
      <c r="G60" s="29">
        <v>1000</v>
      </c>
      <c r="H60" s="29">
        <v>1000</v>
      </c>
    </row>
    <row r="61" spans="1:8" ht="15.75" x14ac:dyDescent="0.25">
      <c r="A61" s="5" t="s">
        <v>55</v>
      </c>
      <c r="B61" s="29">
        <v>405.91</v>
      </c>
      <c r="C61" s="29">
        <v>482.28</v>
      </c>
      <c r="D61" s="29">
        <v>500</v>
      </c>
      <c r="E61" s="29">
        <v>500</v>
      </c>
      <c r="F61" s="48">
        <v>550</v>
      </c>
      <c r="G61" s="29">
        <v>550</v>
      </c>
      <c r="H61" s="29">
        <v>550</v>
      </c>
    </row>
    <row r="62" spans="1:8" ht="15.75" x14ac:dyDescent="0.25">
      <c r="A62" s="5" t="s">
        <v>56</v>
      </c>
      <c r="B62" s="29">
        <v>6968.1</v>
      </c>
      <c r="C62" s="29">
        <v>6612</v>
      </c>
      <c r="D62" s="29">
        <v>7900</v>
      </c>
      <c r="E62" s="29">
        <v>7300</v>
      </c>
      <c r="F62" s="48">
        <v>5890</v>
      </c>
      <c r="G62" s="29">
        <v>5890</v>
      </c>
      <c r="H62" s="29">
        <v>5890</v>
      </c>
    </row>
    <row r="63" spans="1:8" ht="15.75" x14ac:dyDescent="0.25">
      <c r="A63" s="5" t="s">
        <v>57</v>
      </c>
      <c r="B63" s="29">
        <v>1964.17</v>
      </c>
      <c r="C63" s="29">
        <v>1654.85</v>
      </c>
      <c r="D63" s="29">
        <v>3500</v>
      </c>
      <c r="E63" s="29">
        <v>1000</v>
      </c>
      <c r="F63" s="48">
        <v>1000</v>
      </c>
      <c r="G63" s="29">
        <v>1000</v>
      </c>
      <c r="H63" s="29">
        <v>1000</v>
      </c>
    </row>
    <row r="64" spans="1:8" ht="15.75" x14ac:dyDescent="0.25">
      <c r="A64" s="5" t="s">
        <v>58</v>
      </c>
      <c r="B64" s="29">
        <v>1045.9000000000001</v>
      </c>
      <c r="C64" s="29">
        <v>1230.4000000000001</v>
      </c>
      <c r="D64" s="29">
        <v>1450</v>
      </c>
      <c r="E64" s="29">
        <v>1450</v>
      </c>
      <c r="F64" s="48">
        <v>1550</v>
      </c>
      <c r="G64" s="29">
        <v>1550</v>
      </c>
      <c r="H64" s="29">
        <v>1550</v>
      </c>
    </row>
    <row r="65" spans="1:8" ht="15.75" x14ac:dyDescent="0.25">
      <c r="A65" s="5" t="s">
        <v>59</v>
      </c>
      <c r="B65" s="29">
        <v>0</v>
      </c>
      <c r="C65" s="29">
        <v>0</v>
      </c>
      <c r="D65" s="29">
        <v>30</v>
      </c>
      <c r="E65" s="29">
        <v>0</v>
      </c>
      <c r="F65" s="48">
        <v>30</v>
      </c>
      <c r="G65" s="29">
        <v>30</v>
      </c>
      <c r="H65" s="29">
        <v>30</v>
      </c>
    </row>
    <row r="66" spans="1:8" ht="15.75" x14ac:dyDescent="0.25">
      <c r="A66" s="76" t="s">
        <v>136</v>
      </c>
      <c r="B66" s="80">
        <v>2249</v>
      </c>
      <c r="C66" s="80">
        <v>1720</v>
      </c>
      <c r="D66" s="80">
        <v>3000</v>
      </c>
      <c r="E66" s="80">
        <v>2000</v>
      </c>
      <c r="F66" s="81">
        <v>3000</v>
      </c>
      <c r="G66" s="80">
        <v>3000</v>
      </c>
      <c r="H66" s="80">
        <v>3000</v>
      </c>
    </row>
    <row r="67" spans="1:8" ht="15.75" x14ac:dyDescent="0.25">
      <c r="A67" s="76" t="s">
        <v>291</v>
      </c>
      <c r="B67" s="80">
        <v>220</v>
      </c>
      <c r="C67" s="80">
        <v>0</v>
      </c>
      <c r="D67" s="80">
        <v>0</v>
      </c>
      <c r="E67" s="80">
        <v>0</v>
      </c>
      <c r="F67" s="81">
        <v>0</v>
      </c>
      <c r="G67" s="80">
        <v>0</v>
      </c>
      <c r="H67" s="80">
        <v>0</v>
      </c>
    </row>
    <row r="68" spans="1:8" ht="15.75" x14ac:dyDescent="0.25">
      <c r="A68" s="5" t="s">
        <v>60</v>
      </c>
      <c r="B68" s="29">
        <v>2370</v>
      </c>
      <c r="C68" s="29">
        <v>3015</v>
      </c>
      <c r="D68" s="29">
        <v>2230</v>
      </c>
      <c r="E68" s="29">
        <v>1910</v>
      </c>
      <c r="F68" s="48">
        <v>2500</v>
      </c>
      <c r="G68" s="29">
        <v>2500</v>
      </c>
      <c r="H68" s="29">
        <v>2500</v>
      </c>
    </row>
    <row r="69" spans="1:8" ht="15.75" x14ac:dyDescent="0.25">
      <c r="A69" s="5" t="s">
        <v>61</v>
      </c>
      <c r="B69" s="29">
        <v>0</v>
      </c>
      <c r="C69" s="29">
        <v>0</v>
      </c>
      <c r="D69" s="29">
        <v>250</v>
      </c>
      <c r="E69" s="29">
        <v>0</v>
      </c>
      <c r="F69" s="48">
        <v>250</v>
      </c>
      <c r="G69" s="29">
        <v>250</v>
      </c>
      <c r="H69" s="29">
        <v>250</v>
      </c>
    </row>
    <row r="70" spans="1:8" ht="15.75" x14ac:dyDescent="0.25">
      <c r="A70" s="5" t="s">
        <v>62</v>
      </c>
      <c r="B70" s="29">
        <v>1508.1</v>
      </c>
      <c r="C70" s="29">
        <v>2024</v>
      </c>
      <c r="D70" s="29">
        <v>2024</v>
      </c>
      <c r="E70" s="29">
        <v>1858</v>
      </c>
      <c r="F70" s="48">
        <v>2000</v>
      </c>
      <c r="G70" s="29">
        <v>2000</v>
      </c>
      <c r="H70" s="29">
        <v>2000</v>
      </c>
    </row>
    <row r="71" spans="1:8" ht="15.75" x14ac:dyDescent="0.25">
      <c r="A71" s="5" t="s">
        <v>63</v>
      </c>
      <c r="B71" s="29">
        <v>0</v>
      </c>
      <c r="C71" s="29">
        <v>0</v>
      </c>
      <c r="D71" s="29">
        <v>80</v>
      </c>
      <c r="E71" s="29">
        <v>0</v>
      </c>
      <c r="F71" s="48">
        <v>80</v>
      </c>
      <c r="G71" s="29">
        <v>80</v>
      </c>
      <c r="H71" s="29">
        <v>80</v>
      </c>
    </row>
    <row r="72" spans="1:8" ht="15.75" x14ac:dyDescent="0.25">
      <c r="A72" s="5" t="s">
        <v>64</v>
      </c>
      <c r="B72" s="29">
        <v>219.35</v>
      </c>
      <c r="C72" s="29">
        <v>0</v>
      </c>
      <c r="D72" s="29">
        <v>300</v>
      </c>
      <c r="E72" s="29">
        <v>0</v>
      </c>
      <c r="F72" s="48">
        <v>300</v>
      </c>
      <c r="G72" s="29">
        <v>300</v>
      </c>
      <c r="H72" s="29">
        <v>300</v>
      </c>
    </row>
    <row r="73" spans="1:8" ht="15.75" x14ac:dyDescent="0.25">
      <c r="A73" s="5" t="s">
        <v>65</v>
      </c>
      <c r="B73" s="29">
        <v>839.77</v>
      </c>
      <c r="C73" s="29">
        <v>0</v>
      </c>
      <c r="D73" s="29">
        <v>0</v>
      </c>
      <c r="E73" s="29">
        <v>0</v>
      </c>
      <c r="F73" s="48">
        <v>0</v>
      </c>
      <c r="G73" s="29">
        <v>0</v>
      </c>
      <c r="H73" s="29">
        <v>0</v>
      </c>
    </row>
    <row r="74" spans="1:8" ht="15.75" x14ac:dyDescent="0.25">
      <c r="A74" s="5" t="s">
        <v>66</v>
      </c>
      <c r="B74" s="29">
        <v>409.84</v>
      </c>
      <c r="C74" s="29">
        <v>467.52</v>
      </c>
      <c r="D74" s="29">
        <v>550</v>
      </c>
      <c r="E74" s="29">
        <v>550</v>
      </c>
      <c r="F74" s="48">
        <v>550</v>
      </c>
      <c r="G74" s="29">
        <v>550</v>
      </c>
      <c r="H74" s="29">
        <v>550</v>
      </c>
    </row>
    <row r="75" spans="1:8" ht="15.75" x14ac:dyDescent="0.25">
      <c r="A75" s="8" t="s">
        <v>67</v>
      </c>
      <c r="B75" s="30">
        <f t="shared" ref="B75:E75" si="0">SUM(B8:B74)</f>
        <v>184173.42</v>
      </c>
      <c r="C75" s="30">
        <f t="shared" si="0"/>
        <v>186818.65999999992</v>
      </c>
      <c r="D75" s="30">
        <f t="shared" si="0"/>
        <v>215667</v>
      </c>
      <c r="E75" s="30">
        <f t="shared" si="0"/>
        <v>203117.85</v>
      </c>
      <c r="F75" s="30">
        <f>SUM(F8:F74)</f>
        <v>218458</v>
      </c>
      <c r="G75" s="30">
        <f>SUM(G8:G74)</f>
        <v>209364</v>
      </c>
      <c r="H75" s="30">
        <f>SUM(H8:H74)</f>
        <v>209025</v>
      </c>
    </row>
    <row r="76" spans="1:8" ht="15.75" x14ac:dyDescent="0.25">
      <c r="A76" s="4" t="s">
        <v>68</v>
      </c>
      <c r="B76" s="29"/>
      <c r="C76" s="29"/>
      <c r="D76" s="29"/>
      <c r="E76" s="37"/>
      <c r="F76" s="48"/>
      <c r="G76" s="29"/>
      <c r="H76" s="29"/>
    </row>
    <row r="77" spans="1:8" ht="15.75" x14ac:dyDescent="0.25">
      <c r="A77" s="5" t="s">
        <v>69</v>
      </c>
      <c r="B77" s="29">
        <v>4684.51</v>
      </c>
      <c r="C77" s="29">
        <v>5057.6000000000004</v>
      </c>
      <c r="D77" s="29">
        <v>5500</v>
      </c>
      <c r="E77" s="29">
        <v>5250</v>
      </c>
      <c r="F77" s="48">
        <v>5500</v>
      </c>
      <c r="G77" s="29">
        <v>5750</v>
      </c>
      <c r="H77" s="29">
        <v>6000</v>
      </c>
    </row>
    <row r="78" spans="1:8" ht="15.75" x14ac:dyDescent="0.25">
      <c r="A78" s="5" t="s">
        <v>70</v>
      </c>
      <c r="B78" s="29">
        <v>300</v>
      </c>
      <c r="C78" s="29">
        <v>300</v>
      </c>
      <c r="D78" s="29">
        <v>500</v>
      </c>
      <c r="E78" s="29">
        <v>500</v>
      </c>
      <c r="F78" s="48">
        <v>400</v>
      </c>
      <c r="G78" s="29">
        <v>400</v>
      </c>
      <c r="H78" s="29">
        <v>400</v>
      </c>
    </row>
    <row r="79" spans="1:8" ht="15.75" x14ac:dyDescent="0.25">
      <c r="A79" s="5" t="s">
        <v>71</v>
      </c>
      <c r="B79" s="29">
        <v>1554.22</v>
      </c>
      <c r="C79" s="29">
        <v>1671.2</v>
      </c>
      <c r="D79" s="29">
        <v>1800</v>
      </c>
      <c r="E79" s="29">
        <v>1790</v>
      </c>
      <c r="F79" s="48">
        <v>1830</v>
      </c>
      <c r="G79" s="29">
        <v>1910</v>
      </c>
      <c r="H79" s="29">
        <v>1985</v>
      </c>
    </row>
    <row r="80" spans="1:8" ht="15.75" x14ac:dyDescent="0.25">
      <c r="A80" s="5" t="s">
        <v>72</v>
      </c>
      <c r="B80" s="29">
        <v>1200</v>
      </c>
      <c r="C80" s="29">
        <v>1200</v>
      </c>
      <c r="D80" s="29">
        <v>1200</v>
      </c>
      <c r="E80" s="29">
        <v>1200</v>
      </c>
      <c r="F80" s="48">
        <v>1200</v>
      </c>
      <c r="G80" s="29">
        <v>1200</v>
      </c>
      <c r="H80" s="29">
        <v>1200</v>
      </c>
    </row>
    <row r="81" spans="1:8" ht="15.75" x14ac:dyDescent="0.25">
      <c r="A81" s="5" t="s">
        <v>73</v>
      </c>
      <c r="B81" s="29">
        <v>404.4</v>
      </c>
      <c r="C81" s="29">
        <v>831.47</v>
      </c>
      <c r="D81" s="29">
        <v>950</v>
      </c>
      <c r="E81" s="29">
        <v>850</v>
      </c>
      <c r="F81" s="48">
        <v>850</v>
      </c>
      <c r="G81" s="29">
        <v>450</v>
      </c>
      <c r="H81" s="29">
        <v>450</v>
      </c>
    </row>
    <row r="82" spans="1:8" ht="15.75" x14ac:dyDescent="0.25">
      <c r="A82" s="5" t="s">
        <v>74</v>
      </c>
      <c r="B82" s="29">
        <v>17.86</v>
      </c>
      <c r="C82" s="29">
        <v>2.13</v>
      </c>
      <c r="D82" s="29">
        <v>30</v>
      </c>
      <c r="E82" s="29">
        <v>0</v>
      </c>
      <c r="F82" s="48">
        <v>20</v>
      </c>
      <c r="G82" s="29">
        <v>20</v>
      </c>
      <c r="H82" s="29">
        <v>20</v>
      </c>
    </row>
    <row r="83" spans="1:8" ht="15.75" x14ac:dyDescent="0.25">
      <c r="A83" s="8" t="s">
        <v>75</v>
      </c>
      <c r="B83" s="30">
        <f>SUM(B77:B82)</f>
        <v>8160.99</v>
      </c>
      <c r="C83" s="30">
        <f t="shared" ref="C83:E83" si="1">SUM(C77:C82)</f>
        <v>9062.3999999999978</v>
      </c>
      <c r="D83" s="30">
        <f>SUM(D77:D82)</f>
        <v>9980</v>
      </c>
      <c r="E83" s="30">
        <f t="shared" si="1"/>
        <v>9590</v>
      </c>
      <c r="F83" s="30">
        <f>SUM(F77:F82)</f>
        <v>9800</v>
      </c>
      <c r="G83" s="30">
        <f>SUM(G77:G82)</f>
        <v>9730</v>
      </c>
      <c r="H83" s="30">
        <f>SUM(H77:H82)</f>
        <v>10055</v>
      </c>
    </row>
    <row r="84" spans="1:8" ht="15.75" x14ac:dyDescent="0.25">
      <c r="A84" s="4" t="s">
        <v>76</v>
      </c>
      <c r="B84" s="29"/>
      <c r="C84" s="29"/>
      <c r="D84" s="29"/>
      <c r="E84" s="29"/>
      <c r="F84" s="48"/>
      <c r="G84" s="29"/>
      <c r="H84" s="29"/>
    </row>
    <row r="85" spans="1:8" ht="15.75" x14ac:dyDescent="0.25">
      <c r="A85" s="57" t="s">
        <v>179</v>
      </c>
      <c r="B85" s="56">
        <v>120</v>
      </c>
      <c r="C85" s="56">
        <v>120</v>
      </c>
      <c r="D85" s="56">
        <v>0</v>
      </c>
      <c r="E85" s="29">
        <v>0</v>
      </c>
      <c r="F85" s="48">
        <v>520</v>
      </c>
      <c r="G85" s="29">
        <v>0</v>
      </c>
      <c r="H85" s="29">
        <v>260</v>
      </c>
    </row>
    <row r="86" spans="1:8" ht="15.75" x14ac:dyDescent="0.25">
      <c r="A86" s="5" t="s">
        <v>77</v>
      </c>
      <c r="B86" s="88">
        <v>84.64</v>
      </c>
      <c r="C86" s="40">
        <v>42.34</v>
      </c>
      <c r="D86" s="87">
        <v>0</v>
      </c>
      <c r="E86" s="29">
        <v>0</v>
      </c>
      <c r="F86" s="48">
        <v>200</v>
      </c>
      <c r="G86" s="29">
        <v>0</v>
      </c>
      <c r="H86" s="29">
        <v>100</v>
      </c>
    </row>
    <row r="87" spans="1:8" ht="15.75" x14ac:dyDescent="0.25">
      <c r="A87" s="5" t="s">
        <v>78</v>
      </c>
      <c r="B87" s="41">
        <v>685.6</v>
      </c>
      <c r="C87" s="41">
        <v>103.2</v>
      </c>
      <c r="D87" s="56">
        <v>0</v>
      </c>
      <c r="E87" s="29">
        <v>0</v>
      </c>
      <c r="F87" s="48">
        <v>1500</v>
      </c>
      <c r="G87" s="29">
        <v>0</v>
      </c>
      <c r="H87" s="29">
        <v>750</v>
      </c>
    </row>
    <row r="88" spans="1:8" ht="16.5" thickBot="1" x14ac:dyDescent="0.3">
      <c r="A88" s="5" t="s">
        <v>79</v>
      </c>
      <c r="B88" s="42">
        <v>1687.24</v>
      </c>
      <c r="C88" s="42">
        <v>907.22</v>
      </c>
      <c r="D88" s="56">
        <v>0</v>
      </c>
      <c r="E88" s="29">
        <v>0</v>
      </c>
      <c r="F88" s="48">
        <v>3780</v>
      </c>
      <c r="G88" s="29">
        <v>0</v>
      </c>
      <c r="H88" s="29">
        <v>1890</v>
      </c>
    </row>
    <row r="89" spans="1:8" ht="15.75" x14ac:dyDescent="0.25">
      <c r="A89" s="8" t="s">
        <v>80</v>
      </c>
      <c r="B89" s="30">
        <f>SUM(B85:B88)</f>
        <v>2577.48</v>
      </c>
      <c r="C89" s="30">
        <f t="shared" ref="C89:G89" si="2">SUM(C85:C88)</f>
        <v>1172.76</v>
      </c>
      <c r="D89" s="30">
        <f>SUM(D85:D88)+SUM(D85:D88)</f>
        <v>0</v>
      </c>
      <c r="E89" s="30">
        <f t="shared" si="2"/>
        <v>0</v>
      </c>
      <c r="F89" s="30">
        <f>SUM(F85:F88)</f>
        <v>6000</v>
      </c>
      <c r="G89" s="30">
        <f t="shared" si="2"/>
        <v>0</v>
      </c>
      <c r="H89" s="30">
        <f>SUM(H85:H88)</f>
        <v>3000</v>
      </c>
    </row>
    <row r="90" spans="1:8" ht="15.75" x14ac:dyDescent="0.25">
      <c r="A90" s="82" t="s">
        <v>304</v>
      </c>
      <c r="B90" s="63"/>
      <c r="C90" s="63"/>
      <c r="D90" s="63"/>
      <c r="E90" s="63"/>
      <c r="F90" s="63"/>
      <c r="G90" s="63"/>
      <c r="H90" s="63"/>
    </row>
    <row r="91" spans="1:8" ht="15.75" x14ac:dyDescent="0.25">
      <c r="A91" s="83" t="s">
        <v>308</v>
      </c>
      <c r="B91" s="65">
        <v>0</v>
      </c>
      <c r="C91" s="65">
        <v>400</v>
      </c>
      <c r="D91" s="65">
        <v>0</v>
      </c>
      <c r="E91" s="65">
        <v>0</v>
      </c>
      <c r="F91" s="65">
        <v>0</v>
      </c>
      <c r="G91" s="65">
        <v>0</v>
      </c>
      <c r="H91" s="65">
        <v>0</v>
      </c>
    </row>
    <row r="92" spans="1:8" ht="15.75" x14ac:dyDescent="0.25">
      <c r="A92" s="83" t="s">
        <v>311</v>
      </c>
      <c r="B92" s="65">
        <v>0</v>
      </c>
      <c r="C92" s="65">
        <v>0</v>
      </c>
      <c r="D92" s="65">
        <v>1500</v>
      </c>
      <c r="E92" s="65">
        <v>1000</v>
      </c>
      <c r="F92" s="65">
        <v>500</v>
      </c>
      <c r="G92" s="65">
        <v>0</v>
      </c>
      <c r="H92" s="65">
        <v>0</v>
      </c>
    </row>
    <row r="93" spans="1:8" ht="15.75" x14ac:dyDescent="0.25">
      <c r="A93" s="83" t="s">
        <v>310</v>
      </c>
      <c r="B93" s="65">
        <v>0</v>
      </c>
      <c r="C93" s="65">
        <v>0</v>
      </c>
      <c r="D93" s="65">
        <v>9988</v>
      </c>
      <c r="E93" s="65">
        <v>1400</v>
      </c>
      <c r="F93" s="65">
        <v>500</v>
      </c>
      <c r="G93" s="65">
        <v>0</v>
      </c>
      <c r="H93" s="65">
        <v>0</v>
      </c>
    </row>
    <row r="94" spans="1:8" ht="15.75" x14ac:dyDescent="0.25">
      <c r="A94" s="64" t="s">
        <v>305</v>
      </c>
      <c r="B94" s="65">
        <v>0</v>
      </c>
      <c r="C94" s="65">
        <v>400</v>
      </c>
      <c r="D94" s="65">
        <v>0</v>
      </c>
      <c r="E94" s="65">
        <v>0</v>
      </c>
      <c r="F94" s="65">
        <v>0</v>
      </c>
      <c r="G94" s="65">
        <v>0</v>
      </c>
      <c r="H94" s="65">
        <v>0</v>
      </c>
    </row>
    <row r="95" spans="1:8" ht="15.75" x14ac:dyDescent="0.25">
      <c r="A95" s="64" t="s">
        <v>306</v>
      </c>
      <c r="B95" s="65">
        <v>0</v>
      </c>
      <c r="C95" s="65">
        <v>611.51</v>
      </c>
      <c r="D95" s="65">
        <v>0</v>
      </c>
      <c r="E95" s="65">
        <v>0</v>
      </c>
      <c r="F95" s="65">
        <v>0</v>
      </c>
      <c r="G95" s="65">
        <v>0</v>
      </c>
      <c r="H95" s="65">
        <v>0</v>
      </c>
    </row>
    <row r="96" spans="1:8" ht="15.75" x14ac:dyDescent="0.25">
      <c r="A96" s="64" t="s">
        <v>372</v>
      </c>
      <c r="B96" s="65">
        <v>0</v>
      </c>
      <c r="C96" s="65">
        <v>230</v>
      </c>
      <c r="D96" s="65">
        <v>20000</v>
      </c>
      <c r="E96" s="65">
        <v>10805</v>
      </c>
      <c r="F96" s="65">
        <v>10000</v>
      </c>
      <c r="G96" s="65">
        <v>0</v>
      </c>
      <c r="H96" s="65">
        <v>0</v>
      </c>
    </row>
    <row r="97" spans="1:8" ht="15.75" x14ac:dyDescent="0.25">
      <c r="A97" s="8" t="s">
        <v>307</v>
      </c>
      <c r="B97" s="30">
        <f>SUM(B91:B96)</f>
        <v>0</v>
      </c>
      <c r="C97" s="30">
        <f t="shared" ref="C97:H97" si="3">SUM(C91:C96)</f>
        <v>1641.51</v>
      </c>
      <c r="D97" s="30">
        <f>SUM(D91:D96)</f>
        <v>31488</v>
      </c>
      <c r="E97" s="30">
        <f t="shared" si="3"/>
        <v>13205</v>
      </c>
      <c r="F97" s="30">
        <f t="shared" si="3"/>
        <v>11000</v>
      </c>
      <c r="G97" s="30">
        <f t="shared" si="3"/>
        <v>0</v>
      </c>
      <c r="H97" s="30">
        <f t="shared" si="3"/>
        <v>0</v>
      </c>
    </row>
    <row r="98" spans="1:8" ht="15.75" x14ac:dyDescent="0.25">
      <c r="A98" s="62" t="s">
        <v>187</v>
      </c>
      <c r="B98" s="63"/>
      <c r="C98" s="63"/>
      <c r="D98" s="63"/>
      <c r="E98" s="63"/>
      <c r="F98" s="49"/>
      <c r="G98" s="63"/>
      <c r="H98" s="63"/>
    </row>
    <row r="99" spans="1:8" s="67" customFormat="1" ht="15.75" x14ac:dyDescent="0.25">
      <c r="A99" s="64" t="s">
        <v>199</v>
      </c>
      <c r="B99" s="65">
        <v>0</v>
      </c>
      <c r="C99" s="65">
        <v>163.63999999999999</v>
      </c>
      <c r="D99" s="65">
        <v>860</v>
      </c>
      <c r="E99" s="65">
        <v>600</v>
      </c>
      <c r="F99" s="48">
        <v>300</v>
      </c>
      <c r="G99" s="65">
        <v>0</v>
      </c>
      <c r="H99" s="65">
        <v>0</v>
      </c>
    </row>
    <row r="100" spans="1:8" s="67" customFormat="1" ht="15.75" x14ac:dyDescent="0.25">
      <c r="A100" s="64" t="s">
        <v>200</v>
      </c>
      <c r="B100" s="65">
        <v>0</v>
      </c>
      <c r="C100" s="65">
        <v>0</v>
      </c>
      <c r="D100" s="65">
        <v>220</v>
      </c>
      <c r="E100" s="65">
        <v>0</v>
      </c>
      <c r="F100" s="48">
        <v>220</v>
      </c>
      <c r="G100" s="65">
        <v>0</v>
      </c>
      <c r="H100" s="65">
        <v>0</v>
      </c>
    </row>
    <row r="101" spans="1:8" ht="15.75" x14ac:dyDescent="0.25">
      <c r="A101" s="64" t="s">
        <v>198</v>
      </c>
      <c r="B101" s="65">
        <v>0</v>
      </c>
      <c r="C101" s="65">
        <v>661.94</v>
      </c>
      <c r="D101" s="65">
        <v>700</v>
      </c>
      <c r="E101" s="65">
        <v>500</v>
      </c>
      <c r="F101" s="48">
        <v>500</v>
      </c>
      <c r="G101" s="65">
        <v>500</v>
      </c>
      <c r="H101" s="65">
        <v>500</v>
      </c>
    </row>
    <row r="102" spans="1:8" ht="15.75" x14ac:dyDescent="0.25">
      <c r="A102" s="64" t="s">
        <v>188</v>
      </c>
      <c r="B102" s="65">
        <v>336</v>
      </c>
      <c r="C102" s="65">
        <v>3370.22</v>
      </c>
      <c r="D102" s="65">
        <v>3301</v>
      </c>
      <c r="E102" s="65">
        <v>3301</v>
      </c>
      <c r="F102" s="48">
        <v>3231</v>
      </c>
      <c r="G102" s="65">
        <v>3160</v>
      </c>
      <c r="H102" s="65">
        <v>3105</v>
      </c>
    </row>
    <row r="103" spans="1:8" ht="15.75" x14ac:dyDescent="0.25">
      <c r="A103" s="64" t="s">
        <v>189</v>
      </c>
      <c r="B103" s="65">
        <v>10.8</v>
      </c>
      <c r="C103" s="65">
        <v>106.86</v>
      </c>
      <c r="D103" s="65">
        <v>102</v>
      </c>
      <c r="E103" s="65">
        <v>102</v>
      </c>
      <c r="F103" s="48">
        <v>97</v>
      </c>
      <c r="G103" s="65">
        <v>92</v>
      </c>
      <c r="H103" s="65">
        <v>88</v>
      </c>
    </row>
    <row r="104" spans="1:8" ht="15.75" x14ac:dyDescent="0.25">
      <c r="A104" s="8" t="s">
        <v>190</v>
      </c>
      <c r="B104" s="30">
        <f>SUM(B99:B103)</f>
        <v>346.8</v>
      </c>
      <c r="C104" s="30">
        <f t="shared" ref="C104:H104" si="4">SUM(C99:C103)</f>
        <v>4302.66</v>
      </c>
      <c r="D104" s="30">
        <f>SUM(D99:D103)</f>
        <v>5183</v>
      </c>
      <c r="E104" s="30">
        <f t="shared" si="4"/>
        <v>4503</v>
      </c>
      <c r="F104" s="30">
        <f>SUM(F99:F103)</f>
        <v>4348</v>
      </c>
      <c r="G104" s="30">
        <f t="shared" si="4"/>
        <v>3752</v>
      </c>
      <c r="H104" s="30">
        <f t="shared" si="4"/>
        <v>3693</v>
      </c>
    </row>
    <row r="105" spans="1:8" ht="15.75" x14ac:dyDescent="0.25">
      <c r="A105" s="4" t="s">
        <v>81</v>
      </c>
      <c r="B105" s="29"/>
      <c r="C105" s="29"/>
      <c r="D105" s="29"/>
      <c r="E105" s="29"/>
      <c r="F105" s="48"/>
      <c r="G105" s="29"/>
      <c r="H105" s="29"/>
    </row>
    <row r="106" spans="1:8" ht="15.75" x14ac:dyDescent="0.25">
      <c r="A106" s="5" t="s">
        <v>337</v>
      </c>
      <c r="B106" s="29">
        <v>0</v>
      </c>
      <c r="C106" s="29">
        <v>0</v>
      </c>
      <c r="D106" s="29">
        <v>200</v>
      </c>
      <c r="E106" s="29">
        <v>200</v>
      </c>
      <c r="F106" s="48">
        <v>400</v>
      </c>
      <c r="G106" s="29">
        <v>0</v>
      </c>
      <c r="H106" s="29">
        <v>0</v>
      </c>
    </row>
    <row r="107" spans="1:8" ht="15.75" x14ac:dyDescent="0.25">
      <c r="A107" s="5" t="s">
        <v>338</v>
      </c>
      <c r="B107" s="29">
        <v>0</v>
      </c>
      <c r="C107" s="29">
        <v>0</v>
      </c>
      <c r="D107" s="29">
        <v>70</v>
      </c>
      <c r="E107" s="29">
        <v>70</v>
      </c>
      <c r="F107" s="48">
        <v>140</v>
      </c>
      <c r="G107" s="29">
        <v>0</v>
      </c>
      <c r="H107" s="29">
        <v>0</v>
      </c>
    </row>
    <row r="108" spans="1:8" ht="15.75" x14ac:dyDescent="0.25">
      <c r="A108" s="5" t="s">
        <v>374</v>
      </c>
      <c r="B108" s="29">
        <v>0</v>
      </c>
      <c r="C108" s="29">
        <v>0</v>
      </c>
      <c r="D108" s="29">
        <v>800</v>
      </c>
      <c r="E108" s="29">
        <v>533</v>
      </c>
      <c r="F108" s="48">
        <v>1600</v>
      </c>
      <c r="G108" s="29">
        <v>0</v>
      </c>
      <c r="H108" s="29">
        <v>0</v>
      </c>
    </row>
    <row r="109" spans="1:8" ht="15.75" x14ac:dyDescent="0.25">
      <c r="A109" s="5" t="s">
        <v>375</v>
      </c>
      <c r="B109" s="29">
        <v>0</v>
      </c>
      <c r="C109" s="29">
        <v>0</v>
      </c>
      <c r="D109" s="29">
        <v>281</v>
      </c>
      <c r="E109" s="29">
        <v>190</v>
      </c>
      <c r="F109" s="48">
        <v>560</v>
      </c>
      <c r="G109" s="29">
        <v>0</v>
      </c>
      <c r="H109" s="29">
        <v>0</v>
      </c>
    </row>
    <row r="110" spans="1:8" ht="15.75" x14ac:dyDescent="0.25">
      <c r="A110" s="5" t="s">
        <v>153</v>
      </c>
      <c r="B110" s="29">
        <v>309.95999999999998</v>
      </c>
      <c r="C110" s="29">
        <v>0</v>
      </c>
      <c r="D110" s="29">
        <v>0</v>
      </c>
      <c r="E110" s="29">
        <v>0</v>
      </c>
      <c r="F110" s="48">
        <v>0</v>
      </c>
      <c r="G110" s="29">
        <v>0</v>
      </c>
      <c r="H110" s="29">
        <v>0</v>
      </c>
    </row>
    <row r="111" spans="1:8" ht="15.75" x14ac:dyDescent="0.25">
      <c r="A111" s="8" t="s">
        <v>82</v>
      </c>
      <c r="B111" s="30">
        <f t="shared" ref="B111:H111" si="5">SUM(B106:B110)</f>
        <v>309.95999999999998</v>
      </c>
      <c r="C111" s="30">
        <f t="shared" si="5"/>
        <v>0</v>
      </c>
      <c r="D111" s="30">
        <f>SUM(D106:D110)</f>
        <v>1351</v>
      </c>
      <c r="E111" s="30">
        <f t="shared" si="5"/>
        <v>993</v>
      </c>
      <c r="F111" s="30">
        <f>SUM(F106:F110)</f>
        <v>2700</v>
      </c>
      <c r="G111" s="30">
        <f t="shared" si="5"/>
        <v>0</v>
      </c>
      <c r="H111" s="30">
        <f t="shared" si="5"/>
        <v>0</v>
      </c>
    </row>
    <row r="112" spans="1:8" ht="15.75" x14ac:dyDescent="0.25">
      <c r="A112" s="19" t="s">
        <v>167</v>
      </c>
      <c r="B112" s="29"/>
      <c r="C112" s="29"/>
      <c r="D112" s="29"/>
      <c r="E112" s="29"/>
      <c r="F112" s="48"/>
      <c r="G112" s="29" t="s">
        <v>166</v>
      </c>
      <c r="H112" s="29" t="s">
        <v>166</v>
      </c>
    </row>
    <row r="113" spans="1:8" ht="15.75" x14ac:dyDescent="0.25">
      <c r="A113" s="79" t="s">
        <v>268</v>
      </c>
      <c r="B113" s="29">
        <v>0</v>
      </c>
      <c r="C113" s="29">
        <v>0</v>
      </c>
      <c r="D113" s="29">
        <v>0</v>
      </c>
      <c r="E113" s="29">
        <v>0</v>
      </c>
      <c r="F113" s="48">
        <v>0</v>
      </c>
      <c r="G113" s="29">
        <v>0</v>
      </c>
      <c r="H113" s="29">
        <v>0</v>
      </c>
    </row>
    <row r="114" spans="1:8" ht="15.75" x14ac:dyDescent="0.25">
      <c r="A114" s="8" t="s">
        <v>168</v>
      </c>
      <c r="B114" s="30">
        <f>SUM(B113)</f>
        <v>0</v>
      </c>
      <c r="C114" s="30">
        <f t="shared" ref="C114:H114" si="6">SUM(C113)</f>
        <v>0</v>
      </c>
      <c r="D114" s="30">
        <f>SUM(D113)</f>
        <v>0</v>
      </c>
      <c r="E114" s="30">
        <f t="shared" si="6"/>
        <v>0</v>
      </c>
      <c r="F114" s="30">
        <f>SUM(F113)</f>
        <v>0</v>
      </c>
      <c r="G114" s="30">
        <f t="shared" si="6"/>
        <v>0</v>
      </c>
      <c r="H114" s="30">
        <f t="shared" si="6"/>
        <v>0</v>
      </c>
    </row>
    <row r="115" spans="1:8" ht="15.75" x14ac:dyDescent="0.25">
      <c r="A115" s="28" t="s">
        <v>279</v>
      </c>
      <c r="B115" s="43"/>
      <c r="C115" s="43"/>
      <c r="D115" s="43"/>
      <c r="E115" s="43"/>
      <c r="F115" s="49"/>
      <c r="G115" s="43"/>
      <c r="H115" s="43"/>
    </row>
    <row r="116" spans="1:8" ht="15.75" x14ac:dyDescent="0.25">
      <c r="A116" s="58" t="s">
        <v>180</v>
      </c>
      <c r="B116" s="60">
        <v>49848.78</v>
      </c>
      <c r="C116" s="60">
        <v>0</v>
      </c>
      <c r="D116" s="60">
        <v>0</v>
      </c>
      <c r="E116" s="59">
        <v>0</v>
      </c>
      <c r="F116" s="48">
        <v>0</v>
      </c>
      <c r="G116" s="44">
        <v>0</v>
      </c>
      <c r="H116" s="44">
        <v>0</v>
      </c>
    </row>
    <row r="117" spans="1:8" ht="15.75" x14ac:dyDescent="0.25">
      <c r="A117" s="24" t="s">
        <v>169</v>
      </c>
      <c r="B117" s="44">
        <v>29</v>
      </c>
      <c r="C117" s="44">
        <v>29</v>
      </c>
      <c r="D117" s="44">
        <v>29</v>
      </c>
      <c r="E117" s="44">
        <v>29</v>
      </c>
      <c r="F117" s="48">
        <v>29</v>
      </c>
      <c r="G117" s="44">
        <v>29</v>
      </c>
      <c r="H117" s="44">
        <v>29</v>
      </c>
    </row>
    <row r="118" spans="1:8" ht="15.75" x14ac:dyDescent="0.25">
      <c r="A118" s="24" t="s">
        <v>292</v>
      </c>
      <c r="B118" s="44">
        <v>56.44</v>
      </c>
      <c r="C118" s="44">
        <v>58.4</v>
      </c>
      <c r="D118" s="44">
        <v>60</v>
      </c>
      <c r="E118" s="44">
        <v>62.04</v>
      </c>
      <c r="F118" s="48">
        <v>60</v>
      </c>
      <c r="G118" s="44">
        <v>60</v>
      </c>
      <c r="H118" s="44">
        <v>60</v>
      </c>
    </row>
    <row r="119" spans="1:8" ht="15.75" x14ac:dyDescent="0.25">
      <c r="A119" s="24" t="s">
        <v>170</v>
      </c>
      <c r="B119" s="44">
        <v>739.48</v>
      </c>
      <c r="C119" s="44">
        <v>355.39</v>
      </c>
      <c r="D119" s="44">
        <v>1000</v>
      </c>
      <c r="E119" s="44">
        <v>998.38</v>
      </c>
      <c r="F119" s="48">
        <v>1000</v>
      </c>
      <c r="G119" s="44">
        <v>1000</v>
      </c>
      <c r="H119" s="44">
        <v>1000</v>
      </c>
    </row>
    <row r="120" spans="1:8" ht="15.75" x14ac:dyDescent="0.25">
      <c r="A120" s="5" t="s">
        <v>83</v>
      </c>
      <c r="B120" s="29">
        <v>84.26</v>
      </c>
      <c r="C120" s="29">
        <v>81</v>
      </c>
      <c r="D120" s="29">
        <v>260</v>
      </c>
      <c r="E120" s="29">
        <v>200</v>
      </c>
      <c r="F120" s="48">
        <v>120</v>
      </c>
      <c r="G120" s="29">
        <v>120</v>
      </c>
      <c r="H120" s="29">
        <v>120</v>
      </c>
    </row>
    <row r="121" spans="1:8" ht="15.75" x14ac:dyDescent="0.25">
      <c r="A121" s="5" t="s">
        <v>154</v>
      </c>
      <c r="B121" s="29">
        <v>1368</v>
      </c>
      <c r="C121" s="29">
        <v>2026.78</v>
      </c>
      <c r="D121" s="29">
        <v>2700</v>
      </c>
      <c r="E121" s="29">
        <v>2500</v>
      </c>
      <c r="F121" s="48">
        <v>3500</v>
      </c>
      <c r="G121" s="29">
        <v>3500</v>
      </c>
      <c r="H121" s="29">
        <v>3500</v>
      </c>
    </row>
    <row r="122" spans="1:8" ht="15.75" x14ac:dyDescent="0.25">
      <c r="A122" s="5" t="s">
        <v>181</v>
      </c>
      <c r="B122" s="29">
        <v>2623.62</v>
      </c>
      <c r="C122" s="29">
        <v>0</v>
      </c>
      <c r="D122" s="29">
        <v>0</v>
      </c>
      <c r="E122" s="29">
        <v>0</v>
      </c>
      <c r="F122" s="48">
        <v>0</v>
      </c>
      <c r="G122" s="29">
        <v>0</v>
      </c>
      <c r="H122" s="29">
        <v>0</v>
      </c>
    </row>
    <row r="123" spans="1:8" ht="15.75" x14ac:dyDescent="0.25">
      <c r="A123" s="5" t="s">
        <v>84</v>
      </c>
      <c r="B123" s="29">
        <v>18761.75</v>
      </c>
      <c r="C123" s="29">
        <v>23791.279999999999</v>
      </c>
      <c r="D123" s="29">
        <v>28650</v>
      </c>
      <c r="E123" s="29">
        <v>28000</v>
      </c>
      <c r="F123" s="48">
        <v>28000</v>
      </c>
      <c r="G123" s="29">
        <v>28000</v>
      </c>
      <c r="H123" s="29">
        <v>28000</v>
      </c>
    </row>
    <row r="124" spans="1:8" ht="15.75" x14ac:dyDescent="0.25">
      <c r="A124" s="5" t="s">
        <v>85</v>
      </c>
      <c r="B124" s="29">
        <v>0</v>
      </c>
      <c r="C124" s="29">
        <v>0</v>
      </c>
      <c r="D124" s="29">
        <v>0</v>
      </c>
      <c r="E124" s="29">
        <v>0</v>
      </c>
      <c r="F124" s="48">
        <v>0</v>
      </c>
      <c r="G124" s="29">
        <v>0</v>
      </c>
      <c r="H124" s="29">
        <v>0</v>
      </c>
    </row>
    <row r="125" spans="1:8" ht="15.75" x14ac:dyDescent="0.25">
      <c r="A125" s="8" t="s">
        <v>86</v>
      </c>
      <c r="B125" s="30">
        <f>SUM(B116:B124)</f>
        <v>73511.330000000016</v>
      </c>
      <c r="C125" s="30">
        <f t="shared" ref="C125:H125" si="7">SUM(C116:C124)</f>
        <v>26341.85</v>
      </c>
      <c r="D125" s="30">
        <f>SUM(D116:D124)</f>
        <v>32699</v>
      </c>
      <c r="E125" s="30">
        <f t="shared" si="7"/>
        <v>31789.42</v>
      </c>
      <c r="F125" s="30">
        <f>SUM(F116:F124)</f>
        <v>32709</v>
      </c>
      <c r="G125" s="30">
        <f t="shared" si="7"/>
        <v>32709</v>
      </c>
      <c r="H125" s="30">
        <f t="shared" si="7"/>
        <v>32709</v>
      </c>
    </row>
    <row r="126" spans="1:8" ht="15.75" x14ac:dyDescent="0.25">
      <c r="A126" s="72" t="s">
        <v>263</v>
      </c>
      <c r="B126" s="63"/>
      <c r="C126" s="63"/>
      <c r="D126" s="63"/>
      <c r="E126" s="63"/>
      <c r="F126" s="49"/>
      <c r="G126" s="63"/>
      <c r="H126" s="63"/>
    </row>
    <row r="127" spans="1:8" s="71" customFormat="1" ht="15.75" x14ac:dyDescent="0.25">
      <c r="A127" s="78" t="s">
        <v>264</v>
      </c>
      <c r="B127" s="65">
        <v>0</v>
      </c>
      <c r="C127" s="65">
        <v>25.15</v>
      </c>
      <c r="D127" s="65">
        <v>1000</v>
      </c>
      <c r="E127" s="65">
        <v>500</v>
      </c>
      <c r="F127" s="48">
        <v>1000</v>
      </c>
      <c r="G127" s="65">
        <v>1000</v>
      </c>
      <c r="H127" s="65">
        <v>1000</v>
      </c>
    </row>
    <row r="128" spans="1:8" s="71" customFormat="1" ht="15.75" x14ac:dyDescent="0.25">
      <c r="A128" s="78" t="s">
        <v>265</v>
      </c>
      <c r="B128" s="65">
        <v>0</v>
      </c>
      <c r="C128" s="65">
        <v>259.92</v>
      </c>
      <c r="D128" s="65">
        <v>1000</v>
      </c>
      <c r="E128" s="65">
        <v>1000</v>
      </c>
      <c r="F128" s="48">
        <v>1100</v>
      </c>
      <c r="G128" s="65">
        <v>1100</v>
      </c>
      <c r="H128" s="65">
        <v>1100</v>
      </c>
    </row>
    <row r="129" spans="1:21" s="71" customFormat="1" ht="15.75" x14ac:dyDescent="0.25">
      <c r="A129" s="78" t="s">
        <v>266</v>
      </c>
      <c r="B129" s="65">
        <v>48.2</v>
      </c>
      <c r="C129" s="65">
        <v>600</v>
      </c>
      <c r="D129" s="65">
        <v>1000</v>
      </c>
      <c r="E129" s="65">
        <v>900</v>
      </c>
      <c r="F129" s="48">
        <v>1000</v>
      </c>
      <c r="G129" s="65">
        <v>1000</v>
      </c>
      <c r="H129" s="65">
        <v>1000</v>
      </c>
    </row>
    <row r="130" spans="1:21" s="71" customFormat="1" ht="15.75" x14ac:dyDescent="0.25">
      <c r="A130" s="78" t="s">
        <v>267</v>
      </c>
      <c r="B130" s="65">
        <v>1148.69</v>
      </c>
      <c r="C130" s="65">
        <v>1550.37</v>
      </c>
      <c r="D130" s="65">
        <v>5330</v>
      </c>
      <c r="E130" s="65">
        <v>5330</v>
      </c>
      <c r="F130" s="48">
        <v>5400</v>
      </c>
      <c r="G130" s="65">
        <v>5400</v>
      </c>
      <c r="H130" s="65">
        <v>5400</v>
      </c>
    </row>
    <row r="131" spans="1:21" s="73" customFormat="1" ht="15.75" x14ac:dyDescent="0.25">
      <c r="A131" s="8" t="s">
        <v>207</v>
      </c>
      <c r="B131" s="30">
        <f>SUM(B127:B130)</f>
        <v>1196.8900000000001</v>
      </c>
      <c r="C131" s="30">
        <f t="shared" ref="C131:H131" si="8">SUM(C127:C130)</f>
        <v>2435.4399999999996</v>
      </c>
      <c r="D131" s="30">
        <f>SUM(D127:D130)</f>
        <v>8330</v>
      </c>
      <c r="E131" s="30">
        <f t="shared" si="8"/>
        <v>7730</v>
      </c>
      <c r="F131" s="30">
        <f>SUM(F127:F130)</f>
        <v>8500</v>
      </c>
      <c r="G131" s="30">
        <f t="shared" si="8"/>
        <v>8500</v>
      </c>
      <c r="H131" s="30">
        <f t="shared" si="8"/>
        <v>8500</v>
      </c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</row>
    <row r="132" spans="1:21" ht="15.75" x14ac:dyDescent="0.25">
      <c r="A132" s="4" t="s">
        <v>87</v>
      </c>
      <c r="B132" s="29"/>
      <c r="C132" s="29"/>
      <c r="D132" s="29"/>
      <c r="E132" s="29"/>
      <c r="F132" s="48"/>
      <c r="G132" s="29"/>
      <c r="H132" s="29"/>
    </row>
    <row r="133" spans="1:21" ht="15.75" x14ac:dyDescent="0.25">
      <c r="A133" s="19" t="s">
        <v>88</v>
      </c>
      <c r="B133" s="29">
        <v>5288.34</v>
      </c>
      <c r="C133" s="29">
        <v>5337.18</v>
      </c>
      <c r="D133" s="29">
        <v>5700</v>
      </c>
      <c r="E133" s="29">
        <v>5700</v>
      </c>
      <c r="F133" s="48">
        <v>8460</v>
      </c>
      <c r="G133" s="29">
        <v>10260</v>
      </c>
      <c r="H133" s="29">
        <v>10260</v>
      </c>
    </row>
    <row r="134" spans="1:21" ht="15.75" x14ac:dyDescent="0.25">
      <c r="A134" s="19" t="s">
        <v>254</v>
      </c>
      <c r="B134" s="29">
        <v>3855.03</v>
      </c>
      <c r="C134" s="29">
        <v>400</v>
      </c>
      <c r="D134" s="29">
        <v>1500</v>
      </c>
      <c r="E134" s="29">
        <v>1000</v>
      </c>
      <c r="F134" s="48">
        <v>2000</v>
      </c>
      <c r="G134" s="29">
        <v>2000</v>
      </c>
      <c r="H134" s="29">
        <v>2000</v>
      </c>
    </row>
    <row r="135" spans="1:21" ht="15.75" x14ac:dyDescent="0.25">
      <c r="A135" s="8" t="s">
        <v>89</v>
      </c>
      <c r="B135" s="30">
        <f>SUM(B133:B134)</f>
        <v>9143.3700000000008</v>
      </c>
      <c r="C135" s="30">
        <f t="shared" ref="C135:H135" si="9">SUM(C133:C134)</f>
        <v>5737.18</v>
      </c>
      <c r="D135" s="30">
        <f>SUM(D133:D134)</f>
        <v>7200</v>
      </c>
      <c r="E135" s="30">
        <f t="shared" si="9"/>
        <v>6700</v>
      </c>
      <c r="F135" s="30">
        <f>SUM(F133:F134)</f>
        <v>10460</v>
      </c>
      <c r="G135" s="30">
        <f t="shared" si="9"/>
        <v>12260</v>
      </c>
      <c r="H135" s="30">
        <f t="shared" si="9"/>
        <v>12260</v>
      </c>
    </row>
    <row r="136" spans="1:21" ht="15.75" x14ac:dyDescent="0.25">
      <c r="A136" s="4" t="s">
        <v>90</v>
      </c>
      <c r="B136" s="29"/>
      <c r="C136" s="29"/>
      <c r="D136" s="29"/>
      <c r="E136" s="29"/>
      <c r="F136" s="48"/>
      <c r="G136" s="29"/>
      <c r="H136" s="29"/>
    </row>
    <row r="137" spans="1:21" ht="15.75" x14ac:dyDescent="0.25">
      <c r="A137" s="5" t="s">
        <v>91</v>
      </c>
      <c r="B137" s="29">
        <v>0</v>
      </c>
      <c r="C137" s="29">
        <v>0</v>
      </c>
      <c r="D137" s="29">
        <v>1000</v>
      </c>
      <c r="E137" s="29">
        <v>0</v>
      </c>
      <c r="F137" s="48">
        <v>0</v>
      </c>
      <c r="G137" s="29">
        <v>0</v>
      </c>
      <c r="H137" s="29">
        <v>0</v>
      </c>
    </row>
    <row r="138" spans="1:21" ht="15.75" x14ac:dyDescent="0.25">
      <c r="A138" s="5" t="s">
        <v>165</v>
      </c>
      <c r="B138" s="29">
        <v>0</v>
      </c>
      <c r="C138" s="29">
        <v>0</v>
      </c>
      <c r="D138" s="29">
        <v>0</v>
      </c>
      <c r="E138" s="29">
        <v>0</v>
      </c>
      <c r="F138" s="48">
        <v>0</v>
      </c>
      <c r="G138" s="29">
        <v>0</v>
      </c>
      <c r="H138" s="29">
        <v>0</v>
      </c>
    </row>
    <row r="139" spans="1:21" ht="15.75" x14ac:dyDescent="0.25">
      <c r="A139" s="8" t="s">
        <v>92</v>
      </c>
      <c r="B139" s="30">
        <f>SUM(B137:B138)</f>
        <v>0</v>
      </c>
      <c r="C139" s="30">
        <f t="shared" ref="C139:H139" si="10">SUM(C137:C138)</f>
        <v>0</v>
      </c>
      <c r="D139" s="30">
        <f>SUM(D137:D138)</f>
        <v>1000</v>
      </c>
      <c r="E139" s="30">
        <f t="shared" si="10"/>
        <v>0</v>
      </c>
      <c r="F139" s="30">
        <f t="shared" si="10"/>
        <v>0</v>
      </c>
      <c r="G139" s="30">
        <f t="shared" si="10"/>
        <v>0</v>
      </c>
      <c r="H139" s="30">
        <f t="shared" si="10"/>
        <v>0</v>
      </c>
    </row>
    <row r="140" spans="1:21" ht="15.75" x14ac:dyDescent="0.25">
      <c r="A140" s="4" t="s">
        <v>93</v>
      </c>
      <c r="B140" s="29"/>
      <c r="C140" s="29"/>
      <c r="D140" s="29"/>
      <c r="E140" s="29"/>
      <c r="F140" s="48"/>
      <c r="G140" s="29"/>
      <c r="H140" s="29"/>
    </row>
    <row r="141" spans="1:21" ht="15.75" x14ac:dyDescent="0.25">
      <c r="A141" s="5" t="s">
        <v>250</v>
      </c>
      <c r="B141" s="29">
        <v>3196.57</v>
      </c>
      <c r="C141" s="29">
        <v>1020.53</v>
      </c>
      <c r="D141" s="29">
        <v>1800</v>
      </c>
      <c r="E141" s="29">
        <v>1800</v>
      </c>
      <c r="F141" s="48">
        <v>2700</v>
      </c>
      <c r="G141" s="29">
        <v>2700</v>
      </c>
      <c r="H141" s="29">
        <v>2700</v>
      </c>
    </row>
    <row r="142" spans="1:21" ht="15.75" x14ac:dyDescent="0.25">
      <c r="A142" s="5" t="s">
        <v>252</v>
      </c>
      <c r="B142" s="29">
        <v>0</v>
      </c>
      <c r="C142" s="29">
        <v>66.290000000000006</v>
      </c>
      <c r="D142" s="29">
        <v>1000</v>
      </c>
      <c r="E142" s="29">
        <v>1000</v>
      </c>
      <c r="F142" s="48">
        <v>1000</v>
      </c>
      <c r="G142" s="29">
        <v>1000</v>
      </c>
      <c r="H142" s="29">
        <v>1000</v>
      </c>
    </row>
    <row r="143" spans="1:21" ht="15.75" x14ac:dyDescent="0.25">
      <c r="A143" s="5" t="s">
        <v>251</v>
      </c>
      <c r="B143" s="29">
        <v>174</v>
      </c>
      <c r="C143" s="29">
        <v>144</v>
      </c>
      <c r="D143" s="29">
        <v>500</v>
      </c>
      <c r="E143" s="29">
        <v>100</v>
      </c>
      <c r="F143" s="48">
        <v>300</v>
      </c>
      <c r="G143" s="29">
        <v>300</v>
      </c>
      <c r="H143" s="29">
        <v>300</v>
      </c>
    </row>
    <row r="144" spans="1:21" ht="15.75" x14ac:dyDescent="0.25">
      <c r="A144" s="5" t="s">
        <v>253</v>
      </c>
      <c r="B144" s="29">
        <v>1774</v>
      </c>
      <c r="C144" s="29">
        <v>500</v>
      </c>
      <c r="D144" s="29">
        <v>1000</v>
      </c>
      <c r="E144" s="29">
        <v>750</v>
      </c>
      <c r="F144" s="48">
        <v>2500</v>
      </c>
      <c r="G144" s="29">
        <v>2500</v>
      </c>
      <c r="H144" s="29">
        <v>2500</v>
      </c>
    </row>
    <row r="145" spans="1:8" ht="15.75" x14ac:dyDescent="0.25">
      <c r="A145" s="5" t="s">
        <v>339</v>
      </c>
      <c r="B145" s="29">
        <v>0</v>
      </c>
      <c r="C145" s="29">
        <v>0</v>
      </c>
      <c r="D145" s="29">
        <v>600</v>
      </c>
      <c r="E145" s="29">
        <v>600</v>
      </c>
      <c r="F145" s="48">
        <v>0</v>
      </c>
      <c r="G145" s="29">
        <v>0</v>
      </c>
      <c r="H145" s="29">
        <v>0</v>
      </c>
    </row>
    <row r="146" spans="1:8" ht="15.75" x14ac:dyDescent="0.25">
      <c r="A146" s="5" t="s">
        <v>340</v>
      </c>
      <c r="B146" s="29">
        <v>0</v>
      </c>
      <c r="C146" s="29">
        <v>0</v>
      </c>
      <c r="D146" s="29">
        <v>500</v>
      </c>
      <c r="E146" s="29">
        <v>500</v>
      </c>
      <c r="F146" s="48">
        <v>0</v>
      </c>
      <c r="G146" s="29">
        <v>0</v>
      </c>
      <c r="H146" s="29">
        <v>0</v>
      </c>
    </row>
    <row r="147" spans="1:8" ht="15.75" x14ac:dyDescent="0.25">
      <c r="A147" s="5" t="s">
        <v>341</v>
      </c>
      <c r="B147" s="29">
        <v>0</v>
      </c>
      <c r="C147" s="29">
        <v>0</v>
      </c>
      <c r="D147" s="29">
        <v>100</v>
      </c>
      <c r="E147" s="29">
        <v>100</v>
      </c>
      <c r="F147" s="48">
        <v>0</v>
      </c>
      <c r="G147" s="29">
        <v>0</v>
      </c>
      <c r="H147" s="29">
        <v>0</v>
      </c>
    </row>
    <row r="148" spans="1:8" ht="15.75" x14ac:dyDescent="0.25">
      <c r="A148" s="5" t="s">
        <v>342</v>
      </c>
      <c r="B148" s="29">
        <v>0</v>
      </c>
      <c r="C148" s="29">
        <v>0</v>
      </c>
      <c r="D148" s="29">
        <v>6500</v>
      </c>
      <c r="E148" s="29">
        <v>6500</v>
      </c>
      <c r="F148" s="48">
        <v>0</v>
      </c>
      <c r="G148" s="29">
        <v>0</v>
      </c>
      <c r="H148" s="29">
        <v>0</v>
      </c>
    </row>
    <row r="149" spans="1:8" ht="15.75" x14ac:dyDescent="0.25">
      <c r="A149" s="8" t="s">
        <v>94</v>
      </c>
      <c r="B149" s="30">
        <f>SUM(B141:B148)</f>
        <v>5144.57</v>
      </c>
      <c r="C149" s="30">
        <f t="shared" ref="C149:H149" si="11">SUM(C141:C148)</f>
        <v>1730.82</v>
      </c>
      <c r="D149" s="30">
        <f>SUM(D141:D148)</f>
        <v>12000</v>
      </c>
      <c r="E149" s="30">
        <f t="shared" si="11"/>
        <v>11350</v>
      </c>
      <c r="F149" s="30">
        <f>SUM(F141:F148)</f>
        <v>6500</v>
      </c>
      <c r="G149" s="30">
        <f t="shared" si="11"/>
        <v>6500</v>
      </c>
      <c r="H149" s="30">
        <f t="shared" si="11"/>
        <v>6500</v>
      </c>
    </row>
    <row r="150" spans="1:8" ht="15.75" x14ac:dyDescent="0.25">
      <c r="A150" s="4" t="s">
        <v>95</v>
      </c>
      <c r="B150" s="29"/>
      <c r="C150" s="29"/>
      <c r="D150" s="29"/>
      <c r="E150" s="29"/>
      <c r="F150" s="48"/>
      <c r="G150" s="29"/>
      <c r="H150" s="29"/>
    </row>
    <row r="151" spans="1:8" ht="15.75" x14ac:dyDescent="0.25">
      <c r="A151" s="20" t="s">
        <v>96</v>
      </c>
      <c r="B151" s="29">
        <v>0</v>
      </c>
      <c r="C151" s="29">
        <v>110</v>
      </c>
      <c r="D151" s="29">
        <v>500</v>
      </c>
      <c r="E151" s="29">
        <v>390</v>
      </c>
      <c r="F151" s="48">
        <v>500</v>
      </c>
      <c r="G151" s="29">
        <v>500</v>
      </c>
      <c r="H151" s="29">
        <v>500</v>
      </c>
    </row>
    <row r="152" spans="1:8" ht="15.75" x14ac:dyDescent="0.25">
      <c r="A152" s="20" t="s">
        <v>97</v>
      </c>
      <c r="B152" s="29">
        <v>275.64</v>
      </c>
      <c r="C152" s="29">
        <v>275.64</v>
      </c>
      <c r="D152" s="29">
        <v>400</v>
      </c>
      <c r="E152" s="29">
        <v>330</v>
      </c>
      <c r="F152" s="48">
        <v>400</v>
      </c>
      <c r="G152" s="29">
        <v>400</v>
      </c>
      <c r="H152" s="29">
        <v>400</v>
      </c>
    </row>
    <row r="153" spans="1:8" ht="15.75" x14ac:dyDescent="0.25">
      <c r="A153" s="21" t="s">
        <v>98</v>
      </c>
      <c r="B153" s="30">
        <f>SUM(B151:B152)</f>
        <v>275.64</v>
      </c>
      <c r="C153" s="30">
        <f t="shared" ref="C153:H153" si="12">SUM(C151:C152)</f>
        <v>385.64</v>
      </c>
      <c r="D153" s="30">
        <f>SUM(D151:D152)</f>
        <v>900</v>
      </c>
      <c r="E153" s="30">
        <f t="shared" si="12"/>
        <v>720</v>
      </c>
      <c r="F153" s="30">
        <f t="shared" si="12"/>
        <v>900</v>
      </c>
      <c r="G153" s="30">
        <f t="shared" si="12"/>
        <v>900</v>
      </c>
      <c r="H153" s="30">
        <f t="shared" si="12"/>
        <v>900</v>
      </c>
    </row>
    <row r="154" spans="1:8" ht="15.75" x14ac:dyDescent="0.25">
      <c r="A154" s="22" t="s">
        <v>99</v>
      </c>
      <c r="B154" s="29"/>
      <c r="C154" s="29"/>
      <c r="D154" s="29"/>
      <c r="E154" s="29"/>
      <c r="F154" s="48"/>
      <c r="G154" s="29"/>
      <c r="H154" s="29"/>
    </row>
    <row r="155" spans="1:8" ht="15.75" x14ac:dyDescent="0.25">
      <c r="A155" s="20" t="s">
        <v>100</v>
      </c>
      <c r="B155" s="29">
        <v>5700</v>
      </c>
      <c r="C155" s="29">
        <v>0</v>
      </c>
      <c r="D155" s="29">
        <v>4000</v>
      </c>
      <c r="E155" s="29">
        <v>4000</v>
      </c>
      <c r="F155" s="48">
        <v>4000</v>
      </c>
      <c r="G155" s="29">
        <v>4000</v>
      </c>
      <c r="H155" s="29">
        <v>4000</v>
      </c>
    </row>
    <row r="156" spans="1:8" ht="15.75" x14ac:dyDescent="0.25">
      <c r="A156" s="20" t="s">
        <v>101</v>
      </c>
      <c r="B156" s="29">
        <v>1519.23</v>
      </c>
      <c r="C156" s="29">
        <v>1680.36</v>
      </c>
      <c r="D156" s="29">
        <v>3200</v>
      </c>
      <c r="E156" s="29">
        <v>2740</v>
      </c>
      <c r="F156" s="48">
        <v>2740</v>
      </c>
      <c r="G156" s="29">
        <v>2740</v>
      </c>
      <c r="H156" s="29">
        <v>2740</v>
      </c>
    </row>
    <row r="157" spans="1:8" ht="15.75" x14ac:dyDescent="0.25">
      <c r="A157" s="20" t="s">
        <v>102</v>
      </c>
      <c r="B157" s="29">
        <v>2000</v>
      </c>
      <c r="C157" s="29">
        <v>2000</v>
      </c>
      <c r="D157" s="29">
        <v>2500</v>
      </c>
      <c r="E157" s="29">
        <v>2500</v>
      </c>
      <c r="F157" s="48">
        <v>0</v>
      </c>
      <c r="G157" s="29">
        <v>1500</v>
      </c>
      <c r="H157" s="29">
        <v>1500</v>
      </c>
    </row>
    <row r="158" spans="1:8" ht="15.75" x14ac:dyDescent="0.25">
      <c r="A158" s="21" t="s">
        <v>103</v>
      </c>
      <c r="B158" s="30">
        <f>SUM(B155:B157)</f>
        <v>9219.23</v>
      </c>
      <c r="C158" s="30">
        <f t="shared" ref="C158" si="13">SUM(C155:C157)</f>
        <v>3680.3599999999997</v>
      </c>
      <c r="D158" s="30">
        <f>SUM(D155:D157)</f>
        <v>9700</v>
      </c>
      <c r="E158" s="30">
        <f>SUM(E155:E157)</f>
        <v>9240</v>
      </c>
      <c r="F158" s="30">
        <f>SUM(F155:F157)</f>
        <v>6740</v>
      </c>
      <c r="G158" s="30">
        <f>SUM(G155:G157)</f>
        <v>8240</v>
      </c>
      <c r="H158" s="30">
        <f>SUM(H155:H157)</f>
        <v>8240</v>
      </c>
    </row>
    <row r="159" spans="1:8" ht="15.75" x14ac:dyDescent="0.25">
      <c r="A159" s="22" t="s">
        <v>177</v>
      </c>
      <c r="B159" s="45"/>
      <c r="C159" s="45"/>
      <c r="D159" s="45"/>
      <c r="E159" s="29"/>
      <c r="F159" s="48"/>
      <c r="G159" s="29"/>
      <c r="H159" s="29"/>
    </row>
    <row r="160" spans="1:8" ht="15.75" x14ac:dyDescent="0.25">
      <c r="A160" s="20" t="s">
        <v>104</v>
      </c>
      <c r="B160" s="29">
        <v>2649.3</v>
      </c>
      <c r="C160" s="29">
        <v>2277.9</v>
      </c>
      <c r="D160" s="29">
        <v>3000</v>
      </c>
      <c r="E160" s="29">
        <v>2800</v>
      </c>
      <c r="F160" s="48">
        <v>3800</v>
      </c>
      <c r="G160" s="29">
        <v>3800</v>
      </c>
      <c r="H160" s="29">
        <v>3800</v>
      </c>
    </row>
    <row r="161" spans="1:8" ht="15.75" x14ac:dyDescent="0.25">
      <c r="A161" s="20" t="s">
        <v>105</v>
      </c>
      <c r="B161" s="29">
        <v>0</v>
      </c>
      <c r="C161" s="29">
        <v>0</v>
      </c>
      <c r="D161" s="29">
        <v>300</v>
      </c>
      <c r="E161" s="29">
        <v>0</v>
      </c>
      <c r="F161" s="48">
        <v>300</v>
      </c>
      <c r="G161" s="29">
        <v>300</v>
      </c>
      <c r="H161" s="29">
        <v>300</v>
      </c>
    </row>
    <row r="162" spans="1:8" ht="15.75" x14ac:dyDescent="0.25">
      <c r="A162" s="21" t="s">
        <v>106</v>
      </c>
      <c r="B162" s="30">
        <f>SUM(B160:B161)</f>
        <v>2649.3</v>
      </c>
      <c r="C162" s="30">
        <f t="shared" ref="C162:H162" si="14">SUM(C160:C161)</f>
        <v>2277.9</v>
      </c>
      <c r="D162" s="30">
        <f>SUM(D160:D161)</f>
        <v>3300</v>
      </c>
      <c r="E162" s="30">
        <f t="shared" si="14"/>
        <v>2800</v>
      </c>
      <c r="F162" s="30">
        <f t="shared" si="14"/>
        <v>4100</v>
      </c>
      <c r="G162" s="30">
        <f t="shared" si="14"/>
        <v>4100</v>
      </c>
      <c r="H162" s="30">
        <f t="shared" si="14"/>
        <v>4100</v>
      </c>
    </row>
    <row r="163" spans="1:8" ht="15.75" x14ac:dyDescent="0.25">
      <c r="A163" s="22" t="s">
        <v>178</v>
      </c>
      <c r="B163" s="29"/>
      <c r="C163" s="29"/>
      <c r="D163" s="29"/>
      <c r="E163" s="29"/>
      <c r="F163" s="48"/>
      <c r="G163" s="29"/>
      <c r="H163" s="29"/>
    </row>
    <row r="164" spans="1:8" ht="15.75" x14ac:dyDescent="0.25">
      <c r="A164" s="5" t="s">
        <v>107</v>
      </c>
      <c r="B164" s="29">
        <v>0</v>
      </c>
      <c r="C164" s="29">
        <v>24.95</v>
      </c>
      <c r="D164" s="29">
        <v>280</v>
      </c>
      <c r="E164" s="29">
        <v>204</v>
      </c>
      <c r="F164" s="48">
        <v>100</v>
      </c>
      <c r="G164" s="29">
        <v>100</v>
      </c>
      <c r="H164" s="29">
        <v>100</v>
      </c>
    </row>
    <row r="165" spans="1:8" ht="15.75" x14ac:dyDescent="0.25">
      <c r="A165" s="5" t="s">
        <v>108</v>
      </c>
      <c r="B165" s="29">
        <v>0</v>
      </c>
      <c r="C165" s="29">
        <v>0</v>
      </c>
      <c r="D165" s="29">
        <v>500</v>
      </c>
      <c r="E165" s="29">
        <v>0</v>
      </c>
      <c r="F165" s="48">
        <v>1000</v>
      </c>
      <c r="G165" s="29">
        <v>1000</v>
      </c>
      <c r="H165" s="29">
        <v>1000</v>
      </c>
    </row>
    <row r="166" spans="1:8" ht="15.75" x14ac:dyDescent="0.25">
      <c r="A166" s="5" t="s">
        <v>109</v>
      </c>
      <c r="B166" s="29">
        <v>0</v>
      </c>
      <c r="C166" s="29">
        <v>0</v>
      </c>
      <c r="D166" s="29">
        <v>300</v>
      </c>
      <c r="E166" s="29">
        <v>0</v>
      </c>
      <c r="F166" s="48">
        <v>300</v>
      </c>
      <c r="G166" s="29">
        <v>300</v>
      </c>
      <c r="H166" s="29">
        <v>300</v>
      </c>
    </row>
    <row r="167" spans="1:8" ht="15.75" x14ac:dyDescent="0.25">
      <c r="A167" s="8" t="s">
        <v>110</v>
      </c>
      <c r="B167" s="30">
        <f>SUM(B164:B166)</f>
        <v>0</v>
      </c>
      <c r="C167" s="30">
        <f t="shared" ref="C167:H167" si="15">SUM(C164:C166)</f>
        <v>24.95</v>
      </c>
      <c r="D167" s="30">
        <f>SUM(D164:D166)</f>
        <v>1080</v>
      </c>
      <c r="E167" s="30">
        <f t="shared" si="15"/>
        <v>204</v>
      </c>
      <c r="F167" s="30">
        <f t="shared" si="15"/>
        <v>1400</v>
      </c>
      <c r="G167" s="30">
        <f t="shared" si="15"/>
        <v>1400</v>
      </c>
      <c r="H167" s="30">
        <f t="shared" si="15"/>
        <v>1400</v>
      </c>
    </row>
    <row r="168" spans="1:8" ht="15.75" x14ac:dyDescent="0.25">
      <c r="A168" s="3" t="s">
        <v>111</v>
      </c>
      <c r="B168" s="29"/>
      <c r="C168" s="29"/>
      <c r="D168" s="29"/>
      <c r="E168" s="29"/>
      <c r="F168" s="48"/>
      <c r="G168" s="29"/>
      <c r="H168" s="29"/>
    </row>
    <row r="169" spans="1:8" ht="15.75" x14ac:dyDescent="0.25">
      <c r="A169" s="4" t="s">
        <v>112</v>
      </c>
      <c r="B169" s="29"/>
      <c r="C169" s="29"/>
      <c r="D169" s="29"/>
      <c r="E169" s="29"/>
      <c r="F169" s="48"/>
      <c r="G169" s="29"/>
      <c r="H169" s="29"/>
    </row>
    <row r="170" spans="1:8" ht="15.75" x14ac:dyDescent="0.25">
      <c r="A170" s="76" t="s">
        <v>259</v>
      </c>
      <c r="B170" s="29">
        <v>145.19</v>
      </c>
      <c r="C170" s="29">
        <v>312.33999999999997</v>
      </c>
      <c r="D170" s="29">
        <v>0</v>
      </c>
      <c r="E170" s="29">
        <v>0</v>
      </c>
      <c r="F170" s="48">
        <v>1000</v>
      </c>
      <c r="G170" s="29">
        <v>1000</v>
      </c>
      <c r="H170" s="29">
        <v>1000</v>
      </c>
    </row>
    <row r="171" spans="1:8" ht="15.75" x14ac:dyDescent="0.25">
      <c r="A171" s="76" t="s">
        <v>347</v>
      </c>
      <c r="B171" s="29">
        <v>0</v>
      </c>
      <c r="C171" s="29">
        <v>0</v>
      </c>
      <c r="D171" s="29">
        <v>160</v>
      </c>
      <c r="E171" s="29">
        <v>160</v>
      </c>
      <c r="F171" s="48">
        <v>0</v>
      </c>
      <c r="G171" s="29">
        <v>0</v>
      </c>
      <c r="H171" s="29">
        <v>0</v>
      </c>
    </row>
    <row r="172" spans="1:8" ht="15.75" x14ac:dyDescent="0.25">
      <c r="A172" s="76" t="s">
        <v>258</v>
      </c>
      <c r="B172" s="29">
        <v>761.81</v>
      </c>
      <c r="C172" s="29">
        <v>496.66</v>
      </c>
      <c r="D172" s="29">
        <v>388</v>
      </c>
      <c r="E172" s="29">
        <v>388</v>
      </c>
      <c r="F172" s="48">
        <v>1000</v>
      </c>
      <c r="G172" s="29">
        <v>1000</v>
      </c>
      <c r="H172" s="29">
        <v>1000</v>
      </c>
    </row>
    <row r="173" spans="1:8" ht="15.75" x14ac:dyDescent="0.25">
      <c r="A173" s="76" t="s">
        <v>346</v>
      </c>
      <c r="B173" s="29">
        <v>0</v>
      </c>
      <c r="C173" s="29">
        <v>0</v>
      </c>
      <c r="D173" s="29">
        <v>1241</v>
      </c>
      <c r="E173" s="29">
        <v>1212</v>
      </c>
      <c r="F173" s="48">
        <v>1200</v>
      </c>
      <c r="G173" s="29">
        <v>1200</v>
      </c>
      <c r="H173" s="29">
        <v>1200</v>
      </c>
    </row>
    <row r="174" spans="1:8" ht="15.75" x14ac:dyDescent="0.25">
      <c r="A174" s="5" t="s">
        <v>192</v>
      </c>
      <c r="B174" s="29">
        <v>0</v>
      </c>
      <c r="C174" s="29">
        <v>0</v>
      </c>
      <c r="D174" s="29">
        <v>50</v>
      </c>
      <c r="E174" s="29">
        <v>0</v>
      </c>
      <c r="F174" s="48">
        <v>50</v>
      </c>
      <c r="G174" s="29">
        <v>50</v>
      </c>
      <c r="H174" s="29">
        <v>50</v>
      </c>
    </row>
    <row r="175" spans="1:8" ht="15.75" x14ac:dyDescent="0.25">
      <c r="A175" s="5" t="s">
        <v>191</v>
      </c>
      <c r="B175" s="29">
        <v>931.2</v>
      </c>
      <c r="C175" s="29">
        <v>0</v>
      </c>
      <c r="D175" s="29">
        <v>0</v>
      </c>
      <c r="E175" s="29">
        <v>0</v>
      </c>
      <c r="F175" s="48">
        <v>0</v>
      </c>
      <c r="G175" s="29">
        <v>0</v>
      </c>
      <c r="H175" s="29">
        <v>0</v>
      </c>
    </row>
    <row r="176" spans="1:8" ht="15.75" x14ac:dyDescent="0.25">
      <c r="A176" s="5" t="s">
        <v>366</v>
      </c>
      <c r="B176" s="29">
        <v>15116.87</v>
      </c>
      <c r="C176" s="29">
        <v>15962.41</v>
      </c>
      <c r="D176" s="29">
        <v>22743</v>
      </c>
      <c r="E176" s="29">
        <v>21750</v>
      </c>
      <c r="F176" s="48">
        <v>33020</v>
      </c>
      <c r="G176" s="29">
        <v>33110</v>
      </c>
      <c r="H176" s="29">
        <v>33200</v>
      </c>
    </row>
    <row r="177" spans="1:8" ht="15.75" x14ac:dyDescent="0.25">
      <c r="A177" s="5" t="s">
        <v>193</v>
      </c>
      <c r="B177" s="29">
        <v>7222.42</v>
      </c>
      <c r="C177" s="29">
        <v>5700.17</v>
      </c>
      <c r="D177" s="29">
        <v>8165</v>
      </c>
      <c r="E177" s="29">
        <v>7750</v>
      </c>
      <c r="F177" s="48">
        <v>12050</v>
      </c>
      <c r="G177" s="29">
        <v>12080</v>
      </c>
      <c r="H177" s="29">
        <v>13010</v>
      </c>
    </row>
    <row r="178" spans="1:8" ht="15.75" x14ac:dyDescent="0.25">
      <c r="A178" s="5" t="s">
        <v>194</v>
      </c>
      <c r="B178" s="29">
        <v>1492.06</v>
      </c>
      <c r="C178" s="29">
        <v>1784.09</v>
      </c>
      <c r="D178" s="29">
        <v>1800</v>
      </c>
      <c r="E178" s="29">
        <v>1300</v>
      </c>
      <c r="F178" s="48">
        <v>2340</v>
      </c>
      <c r="G178" s="29">
        <v>2340</v>
      </c>
      <c r="H178" s="29">
        <v>2340</v>
      </c>
    </row>
    <row r="179" spans="1:8" ht="15.75" x14ac:dyDescent="0.25">
      <c r="A179" s="5" t="s">
        <v>195</v>
      </c>
      <c r="B179" s="29">
        <v>5664</v>
      </c>
      <c r="C179" s="29">
        <v>5590.19</v>
      </c>
      <c r="D179" s="29">
        <v>4995</v>
      </c>
      <c r="E179" s="29">
        <v>4800</v>
      </c>
      <c r="F179" s="48">
        <v>9760</v>
      </c>
      <c r="G179" s="29">
        <v>10560</v>
      </c>
      <c r="H179" s="29">
        <v>9560</v>
      </c>
    </row>
    <row r="180" spans="1:8" ht="15.75" x14ac:dyDescent="0.25">
      <c r="A180" s="5" t="s">
        <v>196</v>
      </c>
      <c r="B180" s="29">
        <v>82.94</v>
      </c>
      <c r="C180" s="29">
        <v>99.8</v>
      </c>
      <c r="D180" s="29">
        <v>250</v>
      </c>
      <c r="E180" s="29">
        <v>250</v>
      </c>
      <c r="F180" s="48">
        <v>150</v>
      </c>
      <c r="G180" s="29">
        <v>150</v>
      </c>
      <c r="H180" s="29">
        <v>150</v>
      </c>
    </row>
    <row r="181" spans="1:8" ht="15.75" x14ac:dyDescent="0.25">
      <c r="A181" s="5" t="s">
        <v>197</v>
      </c>
      <c r="B181" s="29">
        <v>185.57</v>
      </c>
      <c r="C181" s="29">
        <v>175.38</v>
      </c>
      <c r="D181" s="29">
        <v>220</v>
      </c>
      <c r="E181" s="29">
        <v>200</v>
      </c>
      <c r="F181" s="48">
        <v>220</v>
      </c>
      <c r="G181" s="29">
        <v>220</v>
      </c>
      <c r="H181" s="29">
        <v>220</v>
      </c>
    </row>
    <row r="182" spans="1:8" ht="15.75" x14ac:dyDescent="0.25">
      <c r="A182" s="5" t="s">
        <v>260</v>
      </c>
      <c r="B182" s="29">
        <v>0</v>
      </c>
      <c r="C182" s="29">
        <v>0</v>
      </c>
      <c r="D182" s="29">
        <v>70</v>
      </c>
      <c r="E182" s="29">
        <v>0</v>
      </c>
      <c r="F182" s="48">
        <v>0</v>
      </c>
      <c r="G182" s="29">
        <v>0</v>
      </c>
      <c r="H182" s="29">
        <v>0</v>
      </c>
    </row>
    <row r="183" spans="1:8" ht="15.75" x14ac:dyDescent="0.25">
      <c r="A183" s="19" t="s">
        <v>261</v>
      </c>
      <c r="B183" s="29">
        <v>1230.68</v>
      </c>
      <c r="C183" s="29">
        <v>1416.24</v>
      </c>
      <c r="D183" s="29">
        <v>1650</v>
      </c>
      <c r="E183" s="29">
        <v>1500</v>
      </c>
      <c r="F183" s="48">
        <v>1700</v>
      </c>
      <c r="G183" s="29">
        <v>1700</v>
      </c>
      <c r="H183" s="29">
        <v>1700</v>
      </c>
    </row>
    <row r="184" spans="1:8" ht="15.75" x14ac:dyDescent="0.25">
      <c r="A184" s="19" t="s">
        <v>209</v>
      </c>
      <c r="B184" s="29">
        <v>3156.88</v>
      </c>
      <c r="C184" s="29">
        <v>2359.88</v>
      </c>
      <c r="D184" s="29">
        <v>2500</v>
      </c>
      <c r="E184" s="29">
        <v>1600</v>
      </c>
      <c r="F184" s="48">
        <v>2500</v>
      </c>
      <c r="G184" s="29">
        <v>2500</v>
      </c>
      <c r="H184" s="29">
        <v>2500</v>
      </c>
    </row>
    <row r="185" spans="1:8" ht="15.75" x14ac:dyDescent="0.25">
      <c r="A185" s="19" t="s">
        <v>211</v>
      </c>
      <c r="B185" s="29">
        <v>150.06</v>
      </c>
      <c r="C185" s="29">
        <v>170.86</v>
      </c>
      <c r="D185" s="29">
        <v>180</v>
      </c>
      <c r="E185" s="29">
        <v>180</v>
      </c>
      <c r="F185" s="48">
        <v>210</v>
      </c>
      <c r="G185" s="29">
        <v>210</v>
      </c>
      <c r="H185" s="29">
        <v>210</v>
      </c>
    </row>
    <row r="186" spans="1:8" ht="15.75" x14ac:dyDescent="0.25">
      <c r="A186" s="19" t="s">
        <v>262</v>
      </c>
      <c r="B186" s="29">
        <v>1207.06</v>
      </c>
      <c r="C186" s="29">
        <v>1397.08</v>
      </c>
      <c r="D186" s="29">
        <v>2200</v>
      </c>
      <c r="E186" s="29">
        <v>1450</v>
      </c>
      <c r="F186" s="48">
        <v>2250</v>
      </c>
      <c r="G186" s="29">
        <v>2250</v>
      </c>
      <c r="H186" s="29">
        <v>2250</v>
      </c>
    </row>
    <row r="187" spans="1:8" ht="15.75" x14ac:dyDescent="0.25">
      <c r="A187" s="19" t="s">
        <v>212</v>
      </c>
      <c r="B187" s="29">
        <v>24.96</v>
      </c>
      <c r="C187" s="29">
        <v>0</v>
      </c>
      <c r="D187" s="29">
        <v>250</v>
      </c>
      <c r="E187" s="29">
        <v>0</v>
      </c>
      <c r="F187" s="48">
        <v>250</v>
      </c>
      <c r="G187" s="29">
        <v>250</v>
      </c>
      <c r="H187" s="29">
        <v>250</v>
      </c>
    </row>
    <row r="188" spans="1:8" ht="15.75" x14ac:dyDescent="0.25">
      <c r="A188" s="8" t="s">
        <v>113</v>
      </c>
      <c r="B188" s="30">
        <f>SUM(B170:B187)</f>
        <v>37371.69999999999</v>
      </c>
      <c r="C188" s="30">
        <f t="shared" ref="C188:H188" si="16">SUM(C170:C187)</f>
        <v>35465.100000000006</v>
      </c>
      <c r="D188" s="30">
        <f>SUM(D170:D187)</f>
        <v>46862</v>
      </c>
      <c r="E188" s="30">
        <f t="shared" si="16"/>
        <v>42540</v>
      </c>
      <c r="F188" s="30">
        <f>SUM(F170:F187)</f>
        <v>67700</v>
      </c>
      <c r="G188" s="30">
        <f t="shared" si="16"/>
        <v>68620</v>
      </c>
      <c r="H188" s="30">
        <f t="shared" si="16"/>
        <v>68640</v>
      </c>
    </row>
    <row r="189" spans="1:8" ht="15.75" x14ac:dyDescent="0.25">
      <c r="A189" s="4" t="s">
        <v>114</v>
      </c>
      <c r="B189" s="29"/>
      <c r="C189" s="29"/>
      <c r="D189" s="29"/>
      <c r="E189" s="29"/>
      <c r="F189" s="48"/>
      <c r="G189" s="29"/>
      <c r="H189" s="29"/>
    </row>
    <row r="190" spans="1:8" ht="15.75" x14ac:dyDescent="0.25">
      <c r="A190" s="57" t="s">
        <v>348</v>
      </c>
      <c r="B190" s="29">
        <v>0</v>
      </c>
      <c r="C190" s="29">
        <v>376.8</v>
      </c>
      <c r="D190" s="29">
        <v>1440</v>
      </c>
      <c r="E190" s="29">
        <v>211.2</v>
      </c>
      <c r="F190" s="48">
        <v>500</v>
      </c>
      <c r="G190" s="29">
        <v>500</v>
      </c>
      <c r="H190" s="29">
        <v>500</v>
      </c>
    </row>
    <row r="191" spans="1:8" ht="15.75" x14ac:dyDescent="0.25">
      <c r="A191" s="5" t="s">
        <v>365</v>
      </c>
      <c r="B191" s="29">
        <v>9890.83</v>
      </c>
      <c r="C191" s="29">
        <v>11358.44</v>
      </c>
      <c r="D191" s="29">
        <v>12995</v>
      </c>
      <c r="E191" s="29">
        <v>12175</v>
      </c>
      <c r="F191" s="48">
        <v>12500</v>
      </c>
      <c r="G191" s="29">
        <v>12500</v>
      </c>
      <c r="H191" s="29">
        <v>12500</v>
      </c>
    </row>
    <row r="192" spans="1:8" ht="15.75" x14ac:dyDescent="0.25">
      <c r="A192" s="5" t="s">
        <v>216</v>
      </c>
      <c r="B192" s="29">
        <v>3192.51</v>
      </c>
      <c r="C192" s="29">
        <v>3648.1</v>
      </c>
      <c r="D192" s="29">
        <v>4320</v>
      </c>
      <c r="E192" s="29">
        <v>4420</v>
      </c>
      <c r="F192" s="48">
        <v>4580</v>
      </c>
      <c r="G192" s="29">
        <v>4580</v>
      </c>
      <c r="H192" s="29">
        <v>4580</v>
      </c>
    </row>
    <row r="193" spans="1:8" ht="15.75" x14ac:dyDescent="0.25">
      <c r="A193" s="5" t="s">
        <v>213</v>
      </c>
      <c r="B193" s="29">
        <v>0</v>
      </c>
      <c r="C193" s="29">
        <v>0</v>
      </c>
      <c r="D193" s="29">
        <v>20</v>
      </c>
      <c r="E193" s="29">
        <v>0</v>
      </c>
      <c r="F193" s="48">
        <v>20</v>
      </c>
      <c r="G193" s="29">
        <v>20</v>
      </c>
      <c r="H193" s="29">
        <v>20</v>
      </c>
    </row>
    <row r="194" spans="1:8" ht="15.75" x14ac:dyDescent="0.25">
      <c r="A194" s="57" t="s">
        <v>208</v>
      </c>
      <c r="B194" s="29">
        <v>575.69000000000005</v>
      </c>
      <c r="C194" s="29">
        <v>288.76</v>
      </c>
      <c r="D194" s="29">
        <v>600</v>
      </c>
      <c r="E194" s="29">
        <v>320</v>
      </c>
      <c r="F194" s="48">
        <v>600</v>
      </c>
      <c r="G194" s="29">
        <v>600</v>
      </c>
      <c r="H194" s="29">
        <v>600</v>
      </c>
    </row>
    <row r="195" spans="1:8" ht="15.75" x14ac:dyDescent="0.25">
      <c r="A195" s="5" t="s">
        <v>206</v>
      </c>
      <c r="B195" s="29">
        <v>0</v>
      </c>
      <c r="C195" s="29">
        <v>112.6</v>
      </c>
      <c r="D195" s="29">
        <v>200</v>
      </c>
      <c r="E195" s="29">
        <v>180</v>
      </c>
      <c r="F195" s="48">
        <v>200</v>
      </c>
      <c r="G195" s="29">
        <v>200</v>
      </c>
      <c r="H195" s="29">
        <v>200</v>
      </c>
    </row>
    <row r="196" spans="1:8" ht="15.75" x14ac:dyDescent="0.25">
      <c r="A196" s="5" t="s">
        <v>214</v>
      </c>
      <c r="B196" s="29">
        <v>230.67</v>
      </c>
      <c r="C196" s="29">
        <v>220.33</v>
      </c>
      <c r="D196" s="29">
        <v>420</v>
      </c>
      <c r="E196" s="29">
        <v>320</v>
      </c>
      <c r="F196" s="48">
        <v>450</v>
      </c>
      <c r="G196" s="29">
        <v>450</v>
      </c>
      <c r="H196" s="29">
        <v>450</v>
      </c>
    </row>
    <row r="197" spans="1:8" ht="15.75" x14ac:dyDescent="0.25">
      <c r="A197" s="5" t="s">
        <v>215</v>
      </c>
      <c r="B197" s="29">
        <v>108.71</v>
      </c>
      <c r="C197" s="29">
        <v>0</v>
      </c>
      <c r="D197" s="29">
        <v>150</v>
      </c>
      <c r="E197" s="29">
        <v>0</v>
      </c>
      <c r="F197" s="48">
        <v>150</v>
      </c>
      <c r="G197" s="29">
        <v>150</v>
      </c>
      <c r="H197" s="29">
        <v>150</v>
      </c>
    </row>
    <row r="198" spans="1:8" ht="15.75" x14ac:dyDescent="0.25">
      <c r="A198" s="5" t="s">
        <v>349</v>
      </c>
      <c r="B198" s="29">
        <v>0</v>
      </c>
      <c r="C198" s="29">
        <v>505.2</v>
      </c>
      <c r="D198" s="29">
        <v>900</v>
      </c>
      <c r="E198" s="29">
        <v>832.8</v>
      </c>
      <c r="F198" s="48">
        <v>395</v>
      </c>
      <c r="G198" s="29">
        <v>600</v>
      </c>
      <c r="H198" s="29">
        <v>600</v>
      </c>
    </row>
    <row r="199" spans="1:8" ht="15.75" x14ac:dyDescent="0.25">
      <c r="A199" s="5" t="s">
        <v>350</v>
      </c>
      <c r="B199" s="29">
        <v>0</v>
      </c>
      <c r="C199" s="29">
        <v>0</v>
      </c>
      <c r="D199" s="29">
        <v>340</v>
      </c>
      <c r="E199" s="29">
        <v>350</v>
      </c>
      <c r="F199" s="48">
        <v>350</v>
      </c>
      <c r="G199" s="29">
        <v>350</v>
      </c>
      <c r="H199" s="29">
        <v>350</v>
      </c>
    </row>
    <row r="200" spans="1:8" ht="15.75" x14ac:dyDescent="0.25">
      <c r="A200" s="5" t="s">
        <v>302</v>
      </c>
      <c r="B200" s="29">
        <v>0</v>
      </c>
      <c r="C200" s="29">
        <v>44.36</v>
      </c>
      <c r="D200" s="29">
        <v>100</v>
      </c>
      <c r="E200" s="29">
        <v>55</v>
      </c>
      <c r="F200" s="48">
        <v>100</v>
      </c>
      <c r="G200" s="29">
        <v>100</v>
      </c>
      <c r="H200" s="29">
        <v>100</v>
      </c>
    </row>
    <row r="201" spans="1:8" ht="15.75" x14ac:dyDescent="0.25">
      <c r="A201" s="5" t="s">
        <v>171</v>
      </c>
      <c r="B201" s="29">
        <v>2291.21</v>
      </c>
      <c r="C201" s="29">
        <v>1288.74</v>
      </c>
      <c r="D201" s="29">
        <v>2500</v>
      </c>
      <c r="E201" s="29">
        <v>2500</v>
      </c>
      <c r="F201" s="48">
        <v>2500</v>
      </c>
      <c r="G201" s="29">
        <v>2500</v>
      </c>
      <c r="H201" s="29">
        <v>2500</v>
      </c>
    </row>
    <row r="202" spans="1:8" ht="15.75" x14ac:dyDescent="0.25">
      <c r="A202" s="8" t="s">
        <v>115</v>
      </c>
      <c r="B202" s="30">
        <f>SUM(B190:B201)</f>
        <v>16289.619999999999</v>
      </c>
      <c r="C202" s="30">
        <f>SUM(C190:C201)</f>
        <v>17843.330000000002</v>
      </c>
      <c r="D202" s="30">
        <f>SUM(D190:D201)</f>
        <v>23985</v>
      </c>
      <c r="E202" s="30">
        <f t="shared" ref="E202" si="17">SUM(E191:E201)</f>
        <v>21152.799999999999</v>
      </c>
      <c r="F202" s="30">
        <v>21845</v>
      </c>
      <c r="G202" s="30">
        <v>22050</v>
      </c>
      <c r="H202" s="30">
        <v>22050</v>
      </c>
    </row>
    <row r="203" spans="1:8" ht="16.5" x14ac:dyDescent="0.25">
      <c r="A203" s="13" t="s">
        <v>116</v>
      </c>
      <c r="B203" s="32">
        <f>SUM(B75+B83+B89+B97+B104+B111+B114+B125+B131+B135+B139+B149+B153+B158+B162+B167+B188+B202)</f>
        <v>350370.3</v>
      </c>
      <c r="C203" s="32">
        <f>SUM(C75+C83+C89+C97+C104+C111+C114+C125+C131+C135+C139+C149+C153+C158+C162+C167+C188+C202)</f>
        <v>298920.56</v>
      </c>
      <c r="D203" s="32">
        <f>SUM(D75+D83+D89+D97+D104+D111+D114+D125+D131+D135+D139+D149+D153+D158+D162+D167+D188+D202)</f>
        <v>410725</v>
      </c>
      <c r="E203" s="32">
        <f>SUM(E75+E83+E89+E97+E104+E111+E114+E125+E131+E135+E139+E149+E153+E158+E162+E167+E188+E202)</f>
        <v>365635.07</v>
      </c>
      <c r="F203" s="32">
        <f>F75+F83+F89+F104+F97+F111+F114+F125+F131+F135+F139+F149+F153+F158+F162+F167+F188+F202</f>
        <v>413160</v>
      </c>
      <c r="G203" s="32">
        <f>G75+G83+G89+G97+G104+G111+G114+G125+G131+G135+G139+G149+G153+G158+G162+G167+G188+G202</f>
        <v>388125</v>
      </c>
      <c r="H203" s="32">
        <f>H75+H83+H89+H97+H104+H111+H114+H125+H131+H135+H139+H149+H153+H158+H162+H167+H188+H202</f>
        <v>391072</v>
      </c>
    </row>
    <row r="204" spans="1:8" ht="15" customHeight="1" x14ac:dyDescent="0.25">
      <c r="A204" s="4"/>
      <c r="B204" s="37"/>
      <c r="C204" s="37"/>
      <c r="D204" s="37"/>
      <c r="E204" s="37"/>
      <c r="F204" s="55"/>
      <c r="G204" s="37"/>
      <c r="H204" s="37"/>
    </row>
    <row r="205" spans="1:8" ht="18.75" x14ac:dyDescent="0.25">
      <c r="A205" s="27" t="s">
        <v>117</v>
      </c>
      <c r="B205" s="29"/>
      <c r="C205" s="29"/>
      <c r="D205" s="29"/>
      <c r="E205" s="29"/>
      <c r="F205" s="48"/>
      <c r="G205" s="29"/>
      <c r="H205" s="29"/>
    </row>
    <row r="206" spans="1:8" ht="15.75" x14ac:dyDescent="0.25">
      <c r="A206" s="4" t="s">
        <v>118</v>
      </c>
      <c r="B206" s="29"/>
      <c r="C206" s="29"/>
      <c r="D206" s="29"/>
      <c r="E206" s="29"/>
      <c r="F206" s="48"/>
      <c r="G206" s="29"/>
      <c r="H206" s="29"/>
    </row>
    <row r="207" spans="1:8" ht="15.75" x14ac:dyDescent="0.25">
      <c r="A207" s="5" t="s">
        <v>119</v>
      </c>
      <c r="B207" s="29">
        <v>0</v>
      </c>
      <c r="C207" s="29">
        <v>0</v>
      </c>
      <c r="D207" s="29">
        <v>500</v>
      </c>
      <c r="E207" s="29">
        <v>0</v>
      </c>
      <c r="F207" s="48">
        <v>500</v>
      </c>
      <c r="G207" s="29">
        <v>500</v>
      </c>
      <c r="H207" s="29">
        <v>500</v>
      </c>
    </row>
    <row r="208" spans="1:8" ht="15.75" x14ac:dyDescent="0.25">
      <c r="A208" s="5" t="s">
        <v>370</v>
      </c>
      <c r="B208" s="29">
        <v>0</v>
      </c>
      <c r="C208" s="29">
        <v>573.6</v>
      </c>
      <c r="D208" s="29">
        <v>1000</v>
      </c>
      <c r="E208" s="29">
        <v>800</v>
      </c>
      <c r="F208" s="48">
        <v>0</v>
      </c>
      <c r="G208" s="29">
        <v>0</v>
      </c>
      <c r="H208" s="29">
        <v>0</v>
      </c>
    </row>
    <row r="209" spans="1:8" ht="15.75" x14ac:dyDescent="0.25">
      <c r="A209" s="5" t="s">
        <v>371</v>
      </c>
      <c r="B209" s="29">
        <v>0</v>
      </c>
      <c r="C209" s="29">
        <v>0</v>
      </c>
      <c r="D209" s="29">
        <v>1500</v>
      </c>
      <c r="E209" s="29">
        <v>1495</v>
      </c>
      <c r="F209" s="48">
        <v>0</v>
      </c>
      <c r="G209" s="29">
        <v>0</v>
      </c>
      <c r="H209" s="29">
        <v>0</v>
      </c>
    </row>
    <row r="210" spans="1:8" ht="15.75" x14ac:dyDescent="0.25">
      <c r="A210" s="5" t="s">
        <v>344</v>
      </c>
      <c r="B210" s="29">
        <v>0</v>
      </c>
      <c r="C210" s="29">
        <v>0</v>
      </c>
      <c r="D210" s="29">
        <v>3700</v>
      </c>
      <c r="E210" s="29">
        <v>3674.99</v>
      </c>
      <c r="F210" s="48">
        <v>1000</v>
      </c>
      <c r="G210" s="29">
        <v>0</v>
      </c>
      <c r="H210" s="29">
        <v>0</v>
      </c>
    </row>
    <row r="211" spans="1:8" ht="31.5" x14ac:dyDescent="0.25">
      <c r="A211" s="76" t="s">
        <v>343</v>
      </c>
      <c r="B211" s="29">
        <v>0</v>
      </c>
      <c r="C211" s="29">
        <v>8692.0400000000009</v>
      </c>
      <c r="D211" s="29">
        <v>0</v>
      </c>
      <c r="E211" s="29">
        <v>0</v>
      </c>
      <c r="F211" s="48">
        <v>0</v>
      </c>
      <c r="G211" s="29">
        <v>0</v>
      </c>
      <c r="H211" s="29">
        <v>0</v>
      </c>
    </row>
    <row r="212" spans="1:8" ht="15.75" x14ac:dyDescent="0.25">
      <c r="A212" s="5" t="s">
        <v>369</v>
      </c>
      <c r="B212" s="29">
        <v>2760</v>
      </c>
      <c r="C212" s="29">
        <v>0</v>
      </c>
      <c r="D212" s="29">
        <v>0</v>
      </c>
      <c r="E212" s="29">
        <v>0</v>
      </c>
      <c r="F212" s="48">
        <v>0</v>
      </c>
      <c r="G212" s="29">
        <v>0</v>
      </c>
      <c r="H212" s="29">
        <v>0</v>
      </c>
    </row>
    <row r="213" spans="1:8" ht="15.75" x14ac:dyDescent="0.25">
      <c r="A213" s="5" t="s">
        <v>120</v>
      </c>
      <c r="B213" s="29">
        <v>0</v>
      </c>
      <c r="C213" s="29">
        <v>0</v>
      </c>
      <c r="D213" s="29">
        <v>0</v>
      </c>
      <c r="E213" s="29">
        <v>0</v>
      </c>
      <c r="F213" s="48">
        <v>0</v>
      </c>
      <c r="G213" s="29">
        <v>0</v>
      </c>
      <c r="H213" s="29">
        <v>0</v>
      </c>
    </row>
    <row r="214" spans="1:8" ht="15.75" x14ac:dyDescent="0.25">
      <c r="A214" s="5" t="s">
        <v>301</v>
      </c>
      <c r="B214" s="29">
        <v>0</v>
      </c>
      <c r="C214" s="29">
        <v>13828.48</v>
      </c>
      <c r="D214" s="29">
        <v>0</v>
      </c>
      <c r="E214" s="29">
        <v>0</v>
      </c>
      <c r="F214" s="48">
        <v>0</v>
      </c>
      <c r="G214" s="29">
        <v>0</v>
      </c>
      <c r="H214" s="29">
        <v>0</v>
      </c>
    </row>
    <row r="215" spans="1:8" ht="15.75" x14ac:dyDescent="0.25">
      <c r="A215" s="5" t="s">
        <v>355</v>
      </c>
      <c r="B215" s="29">
        <v>0</v>
      </c>
      <c r="C215" s="29">
        <v>19995.64</v>
      </c>
      <c r="D215" s="29">
        <v>0</v>
      </c>
      <c r="E215" s="29">
        <v>0</v>
      </c>
      <c r="F215" s="48">
        <v>0</v>
      </c>
      <c r="G215" s="29">
        <v>0</v>
      </c>
      <c r="H215" s="29">
        <v>0</v>
      </c>
    </row>
    <row r="216" spans="1:8" ht="15.75" x14ac:dyDescent="0.25">
      <c r="A216" s="76" t="s">
        <v>367</v>
      </c>
      <c r="B216" s="29">
        <v>0</v>
      </c>
      <c r="C216" s="29">
        <v>0</v>
      </c>
      <c r="D216" s="29">
        <v>3500</v>
      </c>
      <c r="E216" s="29">
        <v>3500</v>
      </c>
      <c r="F216" s="48">
        <v>0</v>
      </c>
      <c r="G216" s="29">
        <v>0</v>
      </c>
      <c r="H216" s="29">
        <v>0</v>
      </c>
    </row>
    <row r="217" spans="1:8" ht="15.75" x14ac:dyDescent="0.25">
      <c r="A217" s="5" t="s">
        <v>354</v>
      </c>
      <c r="B217" s="29">
        <v>0</v>
      </c>
      <c r="C217" s="29">
        <v>0</v>
      </c>
      <c r="D217" s="29">
        <v>13000</v>
      </c>
      <c r="E217" s="29">
        <v>13000</v>
      </c>
      <c r="F217" s="48">
        <v>0</v>
      </c>
      <c r="G217" s="29">
        <v>0</v>
      </c>
      <c r="H217" s="29">
        <v>0</v>
      </c>
    </row>
    <row r="218" spans="1:8" ht="15.75" x14ac:dyDescent="0.25">
      <c r="A218" s="5" t="s">
        <v>277</v>
      </c>
      <c r="B218" s="29">
        <v>0</v>
      </c>
      <c r="C218" s="29">
        <v>0</v>
      </c>
      <c r="D218" s="29"/>
      <c r="E218" s="29"/>
      <c r="F218" s="48">
        <v>0</v>
      </c>
      <c r="G218" s="29">
        <v>0</v>
      </c>
      <c r="H218" s="29">
        <v>0</v>
      </c>
    </row>
    <row r="219" spans="1:8" ht="15.75" x14ac:dyDescent="0.25">
      <c r="A219" s="5" t="s">
        <v>313</v>
      </c>
      <c r="B219" s="29">
        <v>0</v>
      </c>
      <c r="C219" s="29">
        <v>0</v>
      </c>
      <c r="D219" s="29">
        <v>45000</v>
      </c>
      <c r="E219" s="29">
        <v>34651.980000000003</v>
      </c>
      <c r="F219" s="48">
        <v>0</v>
      </c>
      <c r="G219" s="29">
        <v>0</v>
      </c>
      <c r="H219" s="29">
        <v>0</v>
      </c>
    </row>
    <row r="220" spans="1:8" ht="15.75" x14ac:dyDescent="0.25">
      <c r="A220" s="5" t="s">
        <v>358</v>
      </c>
      <c r="B220" s="29">
        <v>0</v>
      </c>
      <c r="C220" s="29">
        <v>0</v>
      </c>
      <c r="D220" s="29">
        <v>27000</v>
      </c>
      <c r="E220" s="29">
        <v>27000</v>
      </c>
      <c r="F220" s="48">
        <v>0</v>
      </c>
      <c r="G220" s="29">
        <v>0</v>
      </c>
      <c r="H220" s="29"/>
    </row>
    <row r="221" spans="1:8" ht="15.75" x14ac:dyDescent="0.25">
      <c r="A221" s="5" t="s">
        <v>312</v>
      </c>
      <c r="B221" s="29">
        <v>0</v>
      </c>
      <c r="C221" s="29">
        <v>19963.98</v>
      </c>
      <c r="D221" s="29">
        <v>0</v>
      </c>
      <c r="E221" s="29">
        <v>0</v>
      </c>
      <c r="F221" s="48">
        <v>0</v>
      </c>
      <c r="G221" s="29">
        <v>0</v>
      </c>
      <c r="H221" s="29">
        <v>0</v>
      </c>
    </row>
    <row r="222" spans="1:8" ht="15.75" x14ac:dyDescent="0.25">
      <c r="A222" s="76" t="s">
        <v>368</v>
      </c>
      <c r="B222" s="29">
        <v>0</v>
      </c>
      <c r="C222" s="29">
        <v>85500</v>
      </c>
      <c r="D222" s="29">
        <v>0</v>
      </c>
      <c r="E222" s="29">
        <v>0</v>
      </c>
      <c r="F222" s="48">
        <v>0</v>
      </c>
      <c r="G222" s="29">
        <v>0</v>
      </c>
      <c r="H222" s="29">
        <v>0</v>
      </c>
    </row>
    <row r="223" spans="1:8" ht="15.75" x14ac:dyDescent="0.25">
      <c r="A223" s="76" t="s">
        <v>357</v>
      </c>
      <c r="B223" s="29">
        <v>0</v>
      </c>
      <c r="C223" s="29">
        <v>0</v>
      </c>
      <c r="D223" s="29">
        <v>21850</v>
      </c>
      <c r="E223" s="29">
        <v>0</v>
      </c>
      <c r="F223" s="48">
        <v>21850</v>
      </c>
      <c r="G223" s="29">
        <v>0</v>
      </c>
      <c r="H223" s="29">
        <v>0</v>
      </c>
    </row>
    <row r="224" spans="1:8" ht="31.5" x14ac:dyDescent="0.25">
      <c r="A224" s="77" t="s">
        <v>257</v>
      </c>
      <c r="B224" s="29">
        <v>0</v>
      </c>
      <c r="C224" s="29">
        <v>0</v>
      </c>
      <c r="D224" s="29">
        <v>2986</v>
      </c>
      <c r="E224" s="29">
        <v>0</v>
      </c>
      <c r="F224" s="48">
        <v>2986</v>
      </c>
      <c r="G224" s="29">
        <v>0</v>
      </c>
      <c r="H224" s="29">
        <v>0</v>
      </c>
    </row>
    <row r="225" spans="1:8" ht="15.75" x14ac:dyDescent="0.25">
      <c r="A225" s="5" t="s">
        <v>300</v>
      </c>
      <c r="B225" s="29">
        <v>0</v>
      </c>
      <c r="C225" s="29">
        <v>0</v>
      </c>
      <c r="D225" s="29">
        <v>0</v>
      </c>
      <c r="E225" s="29">
        <v>0</v>
      </c>
      <c r="F225" s="48">
        <v>0</v>
      </c>
      <c r="G225" s="29">
        <v>0</v>
      </c>
      <c r="H225" s="29">
        <v>0</v>
      </c>
    </row>
    <row r="226" spans="1:8" ht="15.75" x14ac:dyDescent="0.25">
      <c r="A226" s="5" t="s">
        <v>356</v>
      </c>
      <c r="B226" s="29">
        <v>0</v>
      </c>
      <c r="C226" s="29">
        <v>0</v>
      </c>
      <c r="D226" s="29">
        <v>0</v>
      </c>
      <c r="E226" s="29">
        <v>0</v>
      </c>
      <c r="F226" s="48">
        <v>1000</v>
      </c>
      <c r="G226" s="29">
        <v>1000</v>
      </c>
      <c r="H226" s="29">
        <v>1000</v>
      </c>
    </row>
    <row r="227" spans="1:8" ht="15.75" x14ac:dyDescent="0.25">
      <c r="A227" s="8" t="s">
        <v>137</v>
      </c>
      <c r="B227" s="30">
        <f t="shared" ref="B227:H227" si="18">SUM(B207:B226)</f>
        <v>2760</v>
      </c>
      <c r="C227" s="30">
        <f t="shared" si="18"/>
        <v>148553.74</v>
      </c>
      <c r="D227" s="30">
        <f t="shared" si="18"/>
        <v>120036</v>
      </c>
      <c r="E227" s="30">
        <f t="shared" si="18"/>
        <v>84121.97</v>
      </c>
      <c r="F227" s="30">
        <f t="shared" si="18"/>
        <v>27336</v>
      </c>
      <c r="G227" s="30">
        <f t="shared" si="18"/>
        <v>1500</v>
      </c>
      <c r="H227" s="30">
        <f t="shared" si="18"/>
        <v>1500</v>
      </c>
    </row>
    <row r="228" spans="1:8" ht="15.75" x14ac:dyDescent="0.25">
      <c r="A228" s="72" t="s">
        <v>275</v>
      </c>
      <c r="B228" s="63"/>
      <c r="C228" s="63"/>
      <c r="D228" s="63"/>
      <c r="E228" s="63"/>
      <c r="F228" s="63"/>
      <c r="G228" s="63"/>
      <c r="H228" s="63"/>
    </row>
    <row r="229" spans="1:8" ht="15.75" x14ac:dyDescent="0.25">
      <c r="A229" s="64" t="s">
        <v>276</v>
      </c>
      <c r="B229" s="65">
        <v>336010</v>
      </c>
      <c r="C229" s="65">
        <v>0</v>
      </c>
      <c r="D229" s="65">
        <v>0</v>
      </c>
      <c r="E229" s="65">
        <v>0</v>
      </c>
      <c r="F229" s="65">
        <v>0</v>
      </c>
      <c r="G229" s="65">
        <v>0</v>
      </c>
      <c r="H229" s="65">
        <v>0</v>
      </c>
    </row>
    <row r="230" spans="1:8" ht="15.75" x14ac:dyDescent="0.25">
      <c r="A230" s="64" t="s">
        <v>278</v>
      </c>
      <c r="B230" s="65">
        <v>10800</v>
      </c>
      <c r="C230" s="65">
        <v>0</v>
      </c>
      <c r="D230" s="65">
        <v>0</v>
      </c>
      <c r="E230" s="65">
        <v>0</v>
      </c>
      <c r="F230" s="65">
        <v>0</v>
      </c>
      <c r="G230" s="65">
        <v>0</v>
      </c>
      <c r="H230" s="65">
        <v>0</v>
      </c>
    </row>
    <row r="231" spans="1:8" ht="15.75" x14ac:dyDescent="0.25">
      <c r="A231" s="8" t="s">
        <v>140</v>
      </c>
      <c r="B231" s="30">
        <f t="shared" ref="B231:H231" si="19">SUM(B229:B230)</f>
        <v>346810</v>
      </c>
      <c r="C231" s="30">
        <f t="shared" si="19"/>
        <v>0</v>
      </c>
      <c r="D231" s="30">
        <f t="shared" si="19"/>
        <v>0</v>
      </c>
      <c r="E231" s="30">
        <f t="shared" si="19"/>
        <v>0</v>
      </c>
      <c r="F231" s="30">
        <f t="shared" si="19"/>
        <v>0</v>
      </c>
      <c r="G231" s="30">
        <f t="shared" si="19"/>
        <v>0</v>
      </c>
      <c r="H231" s="30">
        <f t="shared" si="19"/>
        <v>0</v>
      </c>
    </row>
    <row r="232" spans="1:8" s="69" customFormat="1" ht="15.75" x14ac:dyDescent="0.25">
      <c r="A232" s="4" t="s">
        <v>201</v>
      </c>
      <c r="B232" s="45"/>
      <c r="C232" s="45"/>
      <c r="D232" s="45"/>
      <c r="E232" s="45"/>
      <c r="F232" s="68"/>
      <c r="G232" s="45"/>
      <c r="H232" s="45"/>
    </row>
    <row r="233" spans="1:8" s="70" customFormat="1" ht="15.75" x14ac:dyDescent="0.25">
      <c r="A233" s="57" t="s">
        <v>316</v>
      </c>
      <c r="B233" s="29">
        <v>3236.89</v>
      </c>
      <c r="C233" s="29">
        <v>4384.1899999999996</v>
      </c>
      <c r="D233" s="29">
        <v>2500</v>
      </c>
      <c r="E233" s="29">
        <v>2381.21</v>
      </c>
      <c r="F233" s="48">
        <v>0</v>
      </c>
      <c r="G233" s="29">
        <v>0</v>
      </c>
      <c r="H233" s="29">
        <v>0</v>
      </c>
    </row>
    <row r="234" spans="1:8" ht="15.75" x14ac:dyDescent="0.25">
      <c r="A234" s="8" t="s">
        <v>202</v>
      </c>
      <c r="B234" s="30">
        <f t="shared" ref="B234:H234" si="20">SUM(B233:B233)</f>
        <v>3236.89</v>
      </c>
      <c r="C234" s="30">
        <f t="shared" si="20"/>
        <v>4384.1899999999996</v>
      </c>
      <c r="D234" s="30">
        <f t="shared" si="20"/>
        <v>2500</v>
      </c>
      <c r="E234" s="30">
        <f t="shared" si="20"/>
        <v>2381.21</v>
      </c>
      <c r="F234" s="30">
        <f t="shared" si="20"/>
        <v>0</v>
      </c>
      <c r="G234" s="30">
        <f t="shared" si="20"/>
        <v>0</v>
      </c>
      <c r="H234" s="30">
        <f t="shared" si="20"/>
        <v>0</v>
      </c>
    </row>
    <row r="235" spans="1:8" ht="15.75" x14ac:dyDescent="0.25">
      <c r="A235" s="9" t="s">
        <v>157</v>
      </c>
      <c r="B235" s="43"/>
      <c r="C235" s="43"/>
      <c r="D235" s="43"/>
      <c r="E235" s="43"/>
      <c r="F235" s="49"/>
      <c r="G235" s="43"/>
      <c r="H235" s="43"/>
    </row>
    <row r="236" spans="1:8" ht="15.75" x14ac:dyDescent="0.25">
      <c r="A236" s="24" t="s">
        <v>162</v>
      </c>
      <c r="B236" s="44">
        <v>224010</v>
      </c>
      <c r="C236" s="44">
        <v>0</v>
      </c>
      <c r="D236" s="44">
        <v>0</v>
      </c>
      <c r="E236" s="44">
        <v>0</v>
      </c>
      <c r="F236" s="48">
        <v>0</v>
      </c>
      <c r="G236" s="44">
        <v>0</v>
      </c>
      <c r="H236" s="44">
        <v>0</v>
      </c>
    </row>
    <row r="237" spans="1:8" ht="15.75" x14ac:dyDescent="0.25">
      <c r="A237" s="26" t="s">
        <v>163</v>
      </c>
      <c r="B237" s="44">
        <v>16020</v>
      </c>
      <c r="C237" s="44">
        <v>0</v>
      </c>
      <c r="D237" s="44">
        <v>0</v>
      </c>
      <c r="E237" s="44">
        <v>0</v>
      </c>
      <c r="F237" s="48">
        <v>0</v>
      </c>
      <c r="G237" s="44">
        <v>0</v>
      </c>
      <c r="H237" s="44">
        <v>0</v>
      </c>
    </row>
    <row r="238" spans="1:8" ht="15.75" x14ac:dyDescent="0.25">
      <c r="A238" s="24" t="s">
        <v>158</v>
      </c>
      <c r="B238" s="44">
        <v>467.4</v>
      </c>
      <c r="C238" s="44">
        <v>0</v>
      </c>
      <c r="D238" s="44">
        <v>0</v>
      </c>
      <c r="E238" s="44">
        <v>0</v>
      </c>
      <c r="F238" s="48">
        <v>0</v>
      </c>
      <c r="G238" s="44">
        <v>0</v>
      </c>
      <c r="H238" s="44">
        <v>0</v>
      </c>
    </row>
    <row r="239" spans="1:8" ht="15.75" x14ac:dyDescent="0.25">
      <c r="A239" s="24" t="s">
        <v>159</v>
      </c>
      <c r="B239" s="44">
        <v>5</v>
      </c>
      <c r="C239" s="44">
        <v>0</v>
      </c>
      <c r="D239" s="44">
        <v>0</v>
      </c>
      <c r="E239" s="44">
        <v>0</v>
      </c>
      <c r="F239" s="48">
        <v>0</v>
      </c>
      <c r="G239" s="44">
        <v>0</v>
      </c>
      <c r="H239" s="44">
        <v>0</v>
      </c>
    </row>
    <row r="240" spans="1:8" ht="15.75" x14ac:dyDescent="0.25">
      <c r="A240" s="24" t="s">
        <v>203</v>
      </c>
      <c r="B240" s="44">
        <v>2500</v>
      </c>
      <c r="C240" s="44">
        <v>0</v>
      </c>
      <c r="D240" s="44">
        <v>0</v>
      </c>
      <c r="E240" s="44">
        <v>0</v>
      </c>
      <c r="F240" s="48">
        <v>0</v>
      </c>
      <c r="G240" s="44">
        <v>0</v>
      </c>
      <c r="H240" s="44">
        <v>0</v>
      </c>
    </row>
    <row r="241" spans="1:8" ht="15.75" x14ac:dyDescent="0.25">
      <c r="A241" s="24" t="s">
        <v>160</v>
      </c>
      <c r="B241" s="44">
        <v>5777</v>
      </c>
      <c r="C241" s="44">
        <v>0</v>
      </c>
      <c r="D241" s="44">
        <v>0</v>
      </c>
      <c r="E241" s="44">
        <v>0</v>
      </c>
      <c r="F241" s="48">
        <v>0</v>
      </c>
      <c r="G241" s="44">
        <v>0</v>
      </c>
      <c r="H241" s="44">
        <v>0</v>
      </c>
    </row>
    <row r="242" spans="1:8" ht="15.75" x14ac:dyDescent="0.25">
      <c r="A242" s="25" t="s">
        <v>161</v>
      </c>
      <c r="B242" s="30">
        <f t="shared" ref="B242:H242" si="21">SUM(B236:B241)</f>
        <v>248779.4</v>
      </c>
      <c r="C242" s="30">
        <f t="shared" si="21"/>
        <v>0</v>
      </c>
      <c r="D242" s="30">
        <f t="shared" si="21"/>
        <v>0</v>
      </c>
      <c r="E242" s="30">
        <f t="shared" si="21"/>
        <v>0</v>
      </c>
      <c r="F242" s="30">
        <f t="shared" si="21"/>
        <v>0</v>
      </c>
      <c r="G242" s="30">
        <f t="shared" si="21"/>
        <v>0</v>
      </c>
      <c r="H242" s="30">
        <f t="shared" si="21"/>
        <v>0</v>
      </c>
    </row>
    <row r="243" spans="1:8" ht="15.75" x14ac:dyDescent="0.25">
      <c r="A243" s="5" t="s">
        <v>121</v>
      </c>
      <c r="B243" s="29"/>
      <c r="C243" s="29"/>
      <c r="D243" s="29"/>
      <c r="E243" s="29"/>
      <c r="F243" s="48"/>
      <c r="G243" s="29"/>
      <c r="H243" s="29"/>
    </row>
    <row r="244" spans="1:8" ht="17.25" customHeight="1" x14ac:dyDescent="0.25">
      <c r="A244" s="5" t="s">
        <v>360</v>
      </c>
      <c r="B244" s="29">
        <v>0</v>
      </c>
      <c r="C244" s="29">
        <v>3500</v>
      </c>
      <c r="D244" s="29">
        <v>0</v>
      </c>
      <c r="E244" s="29">
        <v>0</v>
      </c>
      <c r="F244" s="48">
        <v>0</v>
      </c>
      <c r="G244" s="29">
        <v>0</v>
      </c>
      <c r="H244" s="29">
        <v>0</v>
      </c>
    </row>
    <row r="245" spans="1:8" ht="17.25" customHeight="1" x14ac:dyDescent="0.25">
      <c r="A245" s="5" t="s">
        <v>352</v>
      </c>
      <c r="B245" s="29">
        <v>0</v>
      </c>
      <c r="C245" s="29">
        <v>0</v>
      </c>
      <c r="D245" s="29">
        <v>5000</v>
      </c>
      <c r="E245" s="29">
        <v>0</v>
      </c>
      <c r="F245" s="48">
        <v>0</v>
      </c>
      <c r="G245" s="29">
        <v>0</v>
      </c>
      <c r="H245" s="29">
        <v>0</v>
      </c>
    </row>
    <row r="246" spans="1:8" ht="16.5" customHeight="1" x14ac:dyDescent="0.25">
      <c r="A246" s="75" t="s">
        <v>359</v>
      </c>
      <c r="B246" s="29">
        <v>0</v>
      </c>
      <c r="C246" s="29">
        <v>1480</v>
      </c>
      <c r="D246" s="29">
        <v>0</v>
      </c>
      <c r="E246" s="29">
        <v>0</v>
      </c>
      <c r="F246" s="48">
        <v>0</v>
      </c>
      <c r="G246" s="29">
        <v>0</v>
      </c>
      <c r="H246" s="29">
        <v>0</v>
      </c>
    </row>
    <row r="247" spans="1:8" ht="15.75" x14ac:dyDescent="0.25">
      <c r="A247" s="5" t="s">
        <v>345</v>
      </c>
      <c r="B247" s="29">
        <v>0</v>
      </c>
      <c r="C247" s="29">
        <v>0</v>
      </c>
      <c r="D247" s="29">
        <v>100</v>
      </c>
      <c r="E247" s="29">
        <v>100</v>
      </c>
      <c r="F247" s="48">
        <v>0</v>
      </c>
      <c r="G247" s="29">
        <v>0</v>
      </c>
      <c r="H247" s="29">
        <v>0</v>
      </c>
    </row>
    <row r="248" spans="1:8" ht="15.75" x14ac:dyDescent="0.25">
      <c r="A248" s="5" t="s">
        <v>351</v>
      </c>
      <c r="B248" s="29">
        <v>0</v>
      </c>
      <c r="C248" s="29">
        <v>0</v>
      </c>
      <c r="D248" s="29">
        <v>160</v>
      </c>
      <c r="E248" s="29">
        <v>160</v>
      </c>
      <c r="F248" s="48">
        <v>0</v>
      </c>
      <c r="G248" s="29">
        <v>0</v>
      </c>
      <c r="H248" s="29">
        <v>0</v>
      </c>
    </row>
    <row r="249" spans="1:8" ht="15.75" x14ac:dyDescent="0.25">
      <c r="A249" s="8" t="s">
        <v>138</v>
      </c>
      <c r="B249" s="30">
        <f t="shared" ref="B249:H249" si="22">SUM(B244:B248)</f>
        <v>0</v>
      </c>
      <c r="C249" s="30">
        <f t="shared" si="22"/>
        <v>4980</v>
      </c>
      <c r="D249" s="30">
        <f t="shared" si="22"/>
        <v>5260</v>
      </c>
      <c r="E249" s="30">
        <f t="shared" si="22"/>
        <v>260</v>
      </c>
      <c r="F249" s="30">
        <f t="shared" si="22"/>
        <v>0</v>
      </c>
      <c r="G249" s="30">
        <f t="shared" si="22"/>
        <v>0</v>
      </c>
      <c r="H249" s="30">
        <f t="shared" si="22"/>
        <v>0</v>
      </c>
    </row>
    <row r="250" spans="1:8" ht="15.75" x14ac:dyDescent="0.25">
      <c r="A250" s="4" t="s">
        <v>122</v>
      </c>
      <c r="B250" s="29"/>
      <c r="C250" s="29"/>
      <c r="D250" s="29"/>
      <c r="E250" s="47"/>
      <c r="F250" s="52"/>
      <c r="G250" s="47"/>
      <c r="H250" s="47"/>
    </row>
    <row r="251" spans="1:8" ht="15.75" x14ac:dyDescent="0.25">
      <c r="A251" s="57" t="s">
        <v>299</v>
      </c>
      <c r="B251" s="29">
        <v>0</v>
      </c>
      <c r="C251" s="29">
        <v>324</v>
      </c>
      <c r="D251" s="29">
        <v>0</v>
      </c>
      <c r="E251" s="47">
        <v>0</v>
      </c>
      <c r="F251" s="52">
        <v>0</v>
      </c>
      <c r="G251" s="47">
        <v>0</v>
      </c>
      <c r="H251" s="47">
        <v>0</v>
      </c>
    </row>
    <row r="252" spans="1:8" ht="15.75" x14ac:dyDescent="0.25">
      <c r="A252" s="5" t="s">
        <v>123</v>
      </c>
      <c r="B252" s="29">
        <v>180</v>
      </c>
      <c r="C252" s="29">
        <v>36</v>
      </c>
      <c r="D252" s="29">
        <v>0</v>
      </c>
      <c r="E252" s="29">
        <v>0</v>
      </c>
      <c r="F252" s="48">
        <v>0</v>
      </c>
      <c r="G252" s="29">
        <v>0</v>
      </c>
      <c r="H252" s="29">
        <v>0</v>
      </c>
    </row>
    <row r="253" spans="1:8" ht="15.75" x14ac:dyDescent="0.25">
      <c r="A253" s="8" t="s">
        <v>139</v>
      </c>
      <c r="B253" s="30">
        <f t="shared" ref="B253:H253" si="23">SUM(B251:B252)</f>
        <v>180</v>
      </c>
      <c r="C253" s="30">
        <f t="shared" si="23"/>
        <v>360</v>
      </c>
      <c r="D253" s="30">
        <f t="shared" si="23"/>
        <v>0</v>
      </c>
      <c r="E253" s="30">
        <f t="shared" si="23"/>
        <v>0</v>
      </c>
      <c r="F253" s="30">
        <f t="shared" si="23"/>
        <v>0</v>
      </c>
      <c r="G253" s="30">
        <f t="shared" si="23"/>
        <v>0</v>
      </c>
      <c r="H253" s="30">
        <f t="shared" si="23"/>
        <v>0</v>
      </c>
    </row>
    <row r="254" spans="1:8" ht="16.5" x14ac:dyDescent="0.25">
      <c r="A254" s="13" t="s">
        <v>124</v>
      </c>
      <c r="B254" s="32">
        <f>SUM(B227+B231+B234+B242+B249+B253)</f>
        <v>601766.29</v>
      </c>
      <c r="C254" s="32">
        <f>SUM(C227+C231++C234+C242++C249+C253)</f>
        <v>158277.93</v>
      </c>
      <c r="D254" s="32">
        <f>SUM(D227+D231+D234+D242+D249+D253)</f>
        <v>127796</v>
      </c>
      <c r="E254" s="32">
        <f>SUM(E227+E231+E234+E242+E249+E253)</f>
        <v>86763.180000000008</v>
      </c>
      <c r="F254" s="32">
        <f>SUM(F227+F231+F234+F242+F249+F253)</f>
        <v>27336</v>
      </c>
      <c r="G254" s="32">
        <f>SUM(G227+G231+G234+G242+G249+G253)</f>
        <v>1500</v>
      </c>
      <c r="H254" s="32">
        <f>SUM(H227+H231+H234+H242+H249+H253)</f>
        <v>1500</v>
      </c>
    </row>
    <row r="255" spans="1:8" ht="15.75" x14ac:dyDescent="0.25">
      <c r="A255" s="3"/>
      <c r="B255" s="37"/>
      <c r="C255" s="37"/>
      <c r="D255" s="37"/>
      <c r="E255" s="37"/>
      <c r="F255" s="48"/>
      <c r="G255" s="29"/>
      <c r="H255" s="29"/>
    </row>
    <row r="256" spans="1:8" ht="18.75" x14ac:dyDescent="0.25">
      <c r="A256" s="27" t="s">
        <v>22</v>
      </c>
      <c r="B256" s="29"/>
      <c r="C256" s="29"/>
      <c r="D256" s="29"/>
      <c r="E256" s="29"/>
      <c r="F256" s="48"/>
      <c r="G256" s="29"/>
      <c r="H256" s="29"/>
    </row>
    <row r="257" spans="1:8" ht="15.75" x14ac:dyDescent="0.25">
      <c r="A257" s="4" t="s">
        <v>125</v>
      </c>
      <c r="B257" s="29"/>
      <c r="C257" s="29"/>
      <c r="D257" s="29"/>
      <c r="E257" s="29"/>
      <c r="F257" s="48"/>
      <c r="G257" s="29"/>
      <c r="H257" s="29"/>
    </row>
    <row r="258" spans="1:8" ht="15.75" x14ac:dyDescent="0.25">
      <c r="A258" s="5" t="s">
        <v>205</v>
      </c>
      <c r="B258" s="29">
        <v>0</v>
      </c>
      <c r="C258" s="29">
        <v>0</v>
      </c>
      <c r="D258" s="29">
        <v>21850</v>
      </c>
      <c r="E258" s="29">
        <v>0</v>
      </c>
      <c r="F258" s="48">
        <v>21850</v>
      </c>
      <c r="G258" s="29">
        <v>0</v>
      </c>
      <c r="H258" s="29">
        <v>0</v>
      </c>
    </row>
    <row r="259" spans="1:8" ht="15.75" x14ac:dyDescent="0.25">
      <c r="A259" s="5" t="s">
        <v>204</v>
      </c>
      <c r="B259" s="29">
        <v>0</v>
      </c>
      <c r="C259" s="29">
        <v>0</v>
      </c>
      <c r="D259" s="29">
        <v>85500</v>
      </c>
      <c r="E259" s="29">
        <v>85500</v>
      </c>
      <c r="F259" s="48">
        <v>0</v>
      </c>
      <c r="G259" s="29">
        <v>0</v>
      </c>
      <c r="H259" s="29">
        <v>0</v>
      </c>
    </row>
    <row r="260" spans="1:8" ht="15.75" x14ac:dyDescent="0.25">
      <c r="A260" s="5" t="s">
        <v>183</v>
      </c>
      <c r="B260" s="29">
        <v>9156</v>
      </c>
      <c r="C260" s="29">
        <v>9156</v>
      </c>
      <c r="D260" s="29">
        <v>9156</v>
      </c>
      <c r="E260" s="29">
        <v>9156</v>
      </c>
      <c r="F260" s="48">
        <v>9156</v>
      </c>
      <c r="G260" s="29">
        <v>9156</v>
      </c>
      <c r="H260" s="29">
        <v>9156</v>
      </c>
    </row>
    <row r="261" spans="1:8" ht="15.75" x14ac:dyDescent="0.25">
      <c r="A261" s="5" t="s">
        <v>184</v>
      </c>
      <c r="B261" s="29">
        <v>513.62</v>
      </c>
      <c r="C261" s="29">
        <v>6825.47</v>
      </c>
      <c r="D261" s="29">
        <v>6896</v>
      </c>
      <c r="E261" s="29">
        <v>6896</v>
      </c>
      <c r="F261" s="48">
        <v>6966</v>
      </c>
      <c r="G261" s="29">
        <v>7037</v>
      </c>
      <c r="H261" s="29">
        <v>7091</v>
      </c>
    </row>
    <row r="262" spans="1:8" ht="15.75" x14ac:dyDescent="0.25">
      <c r="A262" s="5" t="s">
        <v>182</v>
      </c>
      <c r="B262" s="29">
        <v>38.869999999999997</v>
      </c>
      <c r="C262" s="29">
        <v>489.2</v>
      </c>
      <c r="D262" s="29">
        <v>495</v>
      </c>
      <c r="E262" s="29">
        <v>495</v>
      </c>
      <c r="F262" s="48">
        <v>500</v>
      </c>
      <c r="G262" s="29">
        <v>505</v>
      </c>
      <c r="H262" s="29">
        <v>509</v>
      </c>
    </row>
    <row r="263" spans="1:8" ht="15.75" x14ac:dyDescent="0.25">
      <c r="A263" s="5" t="s">
        <v>185</v>
      </c>
      <c r="B263" s="29">
        <v>7494.96</v>
      </c>
      <c r="C263" s="29">
        <v>7494.96</v>
      </c>
      <c r="D263" s="29">
        <v>2499</v>
      </c>
      <c r="E263" s="29">
        <v>2498.3200000000002</v>
      </c>
      <c r="F263" s="48">
        <v>0</v>
      </c>
      <c r="G263" s="29">
        <v>0</v>
      </c>
      <c r="H263" s="29">
        <v>0</v>
      </c>
    </row>
    <row r="264" spans="1:8" ht="15.75" x14ac:dyDescent="0.25">
      <c r="A264" s="5" t="s">
        <v>186</v>
      </c>
      <c r="B264" s="29">
        <v>318</v>
      </c>
      <c r="C264" s="29">
        <v>106</v>
      </c>
      <c r="D264" s="29">
        <v>0</v>
      </c>
      <c r="E264" s="29">
        <v>0</v>
      </c>
      <c r="F264" s="48">
        <v>0</v>
      </c>
      <c r="G264" s="29">
        <v>0</v>
      </c>
      <c r="H264" s="29">
        <v>0</v>
      </c>
    </row>
    <row r="265" spans="1:8" ht="15.75" x14ac:dyDescent="0.25">
      <c r="A265" s="5" t="s">
        <v>210</v>
      </c>
      <c r="B265" s="29">
        <v>4935.12</v>
      </c>
      <c r="C265" s="29">
        <v>4935.12</v>
      </c>
      <c r="D265" s="29">
        <v>2468</v>
      </c>
      <c r="E265" s="29">
        <v>2467.56</v>
      </c>
      <c r="F265" s="48">
        <v>0</v>
      </c>
      <c r="G265" s="29">
        <v>0</v>
      </c>
      <c r="H265" s="29">
        <v>0</v>
      </c>
    </row>
    <row r="266" spans="1:8" ht="15.75" x14ac:dyDescent="0.25">
      <c r="A266" s="8" t="s">
        <v>140</v>
      </c>
      <c r="B266" s="30">
        <f t="shared" ref="B266" si="24">SUM(B258:B265)</f>
        <v>22456.57</v>
      </c>
      <c r="C266" s="30">
        <f t="shared" ref="C266:H266" si="25">SUM(C258:C265)</f>
        <v>29006.75</v>
      </c>
      <c r="D266" s="30">
        <f>SUM(D258:D265)</f>
        <v>128864</v>
      </c>
      <c r="E266" s="30">
        <f t="shared" si="25"/>
        <v>107012.88</v>
      </c>
      <c r="F266" s="30">
        <f t="shared" si="25"/>
        <v>38472</v>
      </c>
      <c r="G266" s="30">
        <f t="shared" si="25"/>
        <v>16698</v>
      </c>
      <c r="H266" s="30">
        <f t="shared" si="25"/>
        <v>16756</v>
      </c>
    </row>
    <row r="267" spans="1:8" ht="15.75" x14ac:dyDescent="0.25">
      <c r="A267" s="84" t="s">
        <v>324</v>
      </c>
      <c r="B267" s="63"/>
      <c r="C267" s="63"/>
      <c r="D267" s="63"/>
      <c r="E267" s="63"/>
      <c r="F267" s="63"/>
      <c r="G267" s="63"/>
      <c r="H267" s="63"/>
    </row>
    <row r="268" spans="1:8" ht="15.75" x14ac:dyDescent="0.25">
      <c r="A268" s="85" t="s">
        <v>325</v>
      </c>
      <c r="B268" s="63">
        <v>0</v>
      </c>
      <c r="C268" s="65">
        <v>260</v>
      </c>
      <c r="D268" s="65">
        <v>200</v>
      </c>
      <c r="E268" s="65">
        <v>20</v>
      </c>
      <c r="F268" s="65">
        <v>200</v>
      </c>
      <c r="G268" s="65">
        <v>200</v>
      </c>
      <c r="H268" s="65">
        <v>200</v>
      </c>
    </row>
    <row r="269" spans="1:8" ht="15.75" x14ac:dyDescent="0.25">
      <c r="A269" s="86" t="s">
        <v>139</v>
      </c>
      <c r="B269" s="30">
        <f t="shared" ref="B269:H269" si="26">SUM(B268)</f>
        <v>0</v>
      </c>
      <c r="C269" s="30">
        <f t="shared" si="26"/>
        <v>260</v>
      </c>
      <c r="D269" s="30">
        <f t="shared" si="26"/>
        <v>200</v>
      </c>
      <c r="E269" s="30">
        <f t="shared" si="26"/>
        <v>20</v>
      </c>
      <c r="F269" s="30">
        <f t="shared" si="26"/>
        <v>200</v>
      </c>
      <c r="G269" s="30">
        <f t="shared" si="26"/>
        <v>200</v>
      </c>
      <c r="H269" s="30">
        <f t="shared" si="26"/>
        <v>200</v>
      </c>
    </row>
    <row r="270" spans="1:8" ht="16.5" x14ac:dyDescent="0.25">
      <c r="A270" s="13" t="s">
        <v>23</v>
      </c>
      <c r="B270" s="32">
        <f t="shared" ref="B270:H270" si="27">SUM(B266+B269)</f>
        <v>22456.57</v>
      </c>
      <c r="C270" s="32">
        <f t="shared" si="27"/>
        <v>29266.75</v>
      </c>
      <c r="D270" s="32">
        <f t="shared" si="27"/>
        <v>129064</v>
      </c>
      <c r="E270" s="32">
        <f t="shared" si="27"/>
        <v>107032.88</v>
      </c>
      <c r="F270" s="32">
        <f t="shared" si="27"/>
        <v>38672</v>
      </c>
      <c r="G270" s="32">
        <f t="shared" si="27"/>
        <v>16898</v>
      </c>
      <c r="H270" s="32">
        <f t="shared" si="27"/>
        <v>16956</v>
      </c>
    </row>
    <row r="271" spans="1:8" ht="15.75" x14ac:dyDescent="0.25">
      <c r="A271" s="3"/>
      <c r="B271" s="37"/>
      <c r="C271" s="37"/>
      <c r="D271" s="37"/>
      <c r="E271" s="37"/>
      <c r="F271" s="48"/>
      <c r="G271" s="29"/>
      <c r="H271" s="29"/>
    </row>
    <row r="272" spans="1:8" ht="18.75" x14ac:dyDescent="0.25">
      <c r="A272" s="14" t="s">
        <v>116</v>
      </c>
      <c r="B272" s="35">
        <f t="shared" ref="B272:H272" si="28">SUM(B203)</f>
        <v>350370.3</v>
      </c>
      <c r="C272" s="35">
        <f t="shared" si="28"/>
        <v>298920.56</v>
      </c>
      <c r="D272" s="35">
        <f t="shared" si="28"/>
        <v>410725</v>
      </c>
      <c r="E272" s="35">
        <f t="shared" si="28"/>
        <v>365635.07</v>
      </c>
      <c r="F272" s="35">
        <f t="shared" si="28"/>
        <v>413160</v>
      </c>
      <c r="G272" s="35">
        <f t="shared" si="28"/>
        <v>388125</v>
      </c>
      <c r="H272" s="35">
        <f t="shared" si="28"/>
        <v>391072</v>
      </c>
    </row>
    <row r="273" spans="1:8" ht="18.75" x14ac:dyDescent="0.25">
      <c r="A273" s="14" t="s">
        <v>124</v>
      </c>
      <c r="B273" s="35">
        <f>SUM(B254)</f>
        <v>601766.29</v>
      </c>
      <c r="C273" s="35">
        <f t="shared" ref="C273:H273" si="29">SUM(C254)</f>
        <v>158277.93</v>
      </c>
      <c r="D273" s="35">
        <f>SUM(D254)</f>
        <v>127796</v>
      </c>
      <c r="E273" s="35">
        <f t="shared" si="29"/>
        <v>86763.180000000008</v>
      </c>
      <c r="F273" s="35">
        <f t="shared" si="29"/>
        <v>27336</v>
      </c>
      <c r="G273" s="35">
        <f t="shared" si="29"/>
        <v>1500</v>
      </c>
      <c r="H273" s="35">
        <f t="shared" si="29"/>
        <v>1500</v>
      </c>
    </row>
    <row r="274" spans="1:8" ht="18.75" x14ac:dyDescent="0.25">
      <c r="A274" s="14" t="s">
        <v>126</v>
      </c>
      <c r="B274" s="35">
        <f>SUM(B270)</f>
        <v>22456.57</v>
      </c>
      <c r="C274" s="35">
        <f>SUM(C270)</f>
        <v>29266.75</v>
      </c>
      <c r="D274" s="35">
        <f>SUM(D270)</f>
        <v>129064</v>
      </c>
      <c r="E274" s="35">
        <f>SUM(E270)</f>
        <v>107032.88</v>
      </c>
      <c r="F274" s="35">
        <f>F270</f>
        <v>38672</v>
      </c>
      <c r="G274" s="35">
        <f>G270</f>
        <v>16898</v>
      </c>
      <c r="H274" s="35">
        <f>SUM(H270)</f>
        <v>16956</v>
      </c>
    </row>
    <row r="275" spans="1:8" ht="20.25" x14ac:dyDescent="0.25">
      <c r="A275" s="12" t="s">
        <v>127</v>
      </c>
      <c r="B275" s="36">
        <f t="shared" ref="B275:H275" si="30">SUM(B272:B274)</f>
        <v>974593.16</v>
      </c>
      <c r="C275" s="36">
        <f t="shared" si="30"/>
        <v>486465.24</v>
      </c>
      <c r="D275" s="36">
        <f t="shared" si="30"/>
        <v>667585</v>
      </c>
      <c r="E275" s="36">
        <f t="shared" si="30"/>
        <v>559431.13</v>
      </c>
      <c r="F275" s="36">
        <f t="shared" si="30"/>
        <v>479168</v>
      </c>
      <c r="G275" s="36">
        <f t="shared" si="30"/>
        <v>406523</v>
      </c>
      <c r="H275" s="36">
        <f t="shared" si="30"/>
        <v>409528</v>
      </c>
    </row>
    <row r="276" spans="1:8" ht="15.75" x14ac:dyDescent="0.25">
      <c r="A276" s="1"/>
      <c r="F276" s="38"/>
      <c r="G276" s="38"/>
    </row>
    <row r="277" spans="1:8" x14ac:dyDescent="0.25">
      <c r="F277" s="38"/>
      <c r="G277" s="38"/>
    </row>
    <row r="278" spans="1:8" ht="15.75" x14ac:dyDescent="0.25">
      <c r="A278" s="1"/>
      <c r="F278" s="38"/>
      <c r="G278" s="38"/>
    </row>
    <row r="279" spans="1:8" ht="15.75" x14ac:dyDescent="0.25">
      <c r="A279" s="1"/>
      <c r="F279" s="38"/>
      <c r="G279" s="38"/>
    </row>
    <row r="280" spans="1:8" ht="15.75" x14ac:dyDescent="0.25">
      <c r="A280" s="1"/>
      <c r="G280" s="38"/>
    </row>
    <row r="281" spans="1:8" ht="15.75" x14ac:dyDescent="0.25">
      <c r="A281" s="1"/>
      <c r="G281" s="38"/>
    </row>
    <row r="282" spans="1:8" ht="15.75" x14ac:dyDescent="0.25">
      <c r="A282" s="1"/>
      <c r="G282" s="38"/>
    </row>
    <row r="283" spans="1:8" ht="15.75" x14ac:dyDescent="0.25">
      <c r="A283" s="1"/>
      <c r="G283" s="38"/>
    </row>
    <row r="284" spans="1:8" ht="15.75" x14ac:dyDescent="0.25">
      <c r="A284" s="1"/>
      <c r="G284" s="38"/>
    </row>
    <row r="285" spans="1:8" ht="15.75" x14ac:dyDescent="0.25">
      <c r="A285" s="1"/>
      <c r="G285" s="38"/>
    </row>
    <row r="286" spans="1:8" ht="15.75" x14ac:dyDescent="0.25">
      <c r="A286" s="1"/>
      <c r="G286" s="38"/>
    </row>
    <row r="287" spans="1:8" ht="15.75" x14ac:dyDescent="0.25">
      <c r="A287" s="1"/>
      <c r="G287" s="38"/>
    </row>
    <row r="288" spans="1:8" ht="15.75" x14ac:dyDescent="0.25">
      <c r="A288" s="1"/>
      <c r="G288" s="38"/>
    </row>
    <row r="289" spans="1:7" ht="15.75" x14ac:dyDescent="0.25">
      <c r="A289" s="1"/>
      <c r="G289" s="38"/>
    </row>
    <row r="290" spans="1:7" ht="15.75" x14ac:dyDescent="0.25">
      <c r="A290" s="1"/>
      <c r="G290" s="38"/>
    </row>
    <row r="291" spans="1:7" ht="15.75" x14ac:dyDescent="0.25">
      <c r="A291" s="1"/>
      <c r="G291" s="38"/>
    </row>
    <row r="292" spans="1:7" ht="15.75" x14ac:dyDescent="0.25">
      <c r="A292" s="1"/>
      <c r="G292" s="38"/>
    </row>
    <row r="293" spans="1:7" x14ac:dyDescent="0.25">
      <c r="G293" s="38"/>
    </row>
    <row r="294" spans="1:7" ht="15.75" x14ac:dyDescent="0.25">
      <c r="A294" s="1"/>
      <c r="G294" s="38"/>
    </row>
    <row r="295" spans="1:7" ht="15.75" x14ac:dyDescent="0.25">
      <c r="A295" s="1"/>
      <c r="G295" s="38"/>
    </row>
    <row r="296" spans="1:7" ht="15.75" x14ac:dyDescent="0.25">
      <c r="A296" s="1"/>
      <c r="G296" s="38"/>
    </row>
    <row r="297" spans="1:7" ht="15.75" x14ac:dyDescent="0.25">
      <c r="A297" s="1"/>
      <c r="G297" s="38"/>
    </row>
    <row r="298" spans="1:7" ht="15.75" x14ac:dyDescent="0.25">
      <c r="A298" s="1"/>
    </row>
    <row r="299" spans="1:7" ht="15.75" x14ac:dyDescent="0.25">
      <c r="A299" s="1"/>
    </row>
    <row r="300" spans="1:7" ht="15.75" x14ac:dyDescent="0.25">
      <c r="A300" s="1"/>
    </row>
    <row r="301" spans="1:7" ht="15.75" x14ac:dyDescent="0.25">
      <c r="A301" s="1"/>
    </row>
    <row r="302" spans="1:7" ht="15.75" x14ac:dyDescent="0.25">
      <c r="A302" s="1"/>
    </row>
    <row r="303" spans="1:7" ht="15.75" x14ac:dyDescent="0.25">
      <c r="A303" s="1"/>
    </row>
    <row r="304" spans="1:7" ht="15.75" x14ac:dyDescent="0.25">
      <c r="A304" s="1"/>
    </row>
    <row r="305" spans="1:1" ht="15.75" x14ac:dyDescent="0.25">
      <c r="A305" s="1"/>
    </row>
    <row r="306" spans="1:1" ht="15.75" x14ac:dyDescent="0.25">
      <c r="A306" s="1"/>
    </row>
    <row r="307" spans="1:1" ht="15.75" x14ac:dyDescent="0.25">
      <c r="A307" s="1"/>
    </row>
    <row r="308" spans="1:1" ht="15.75" x14ac:dyDescent="0.25">
      <c r="A308" s="1"/>
    </row>
  </sheetData>
  <mergeCells count="3">
    <mergeCell ref="A1:H1"/>
    <mergeCell ref="A2:H2"/>
    <mergeCell ref="A3:H3"/>
  </mergeCells>
  <pageMargins left="0.23622047244094488" right="0.23622047244094488" top="0.74803149606299213" bottom="0.74803149606299213" header="0.31496062992125984" footer="0.31496062992125984"/>
  <pageSetup paperSize="9" scale="6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Prjmy</vt:lpstr>
      <vt:lpstr>Výdavky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 Macak</dc:creator>
  <cp:lastModifiedBy>SOMOROVÁ Helena</cp:lastModifiedBy>
  <cp:lastPrinted>2021-12-21T13:53:59Z</cp:lastPrinted>
  <dcterms:created xsi:type="dcterms:W3CDTF">2018-11-07T19:37:44Z</dcterms:created>
  <dcterms:modified xsi:type="dcterms:W3CDTF">2022-01-05T07:54:37Z</dcterms:modified>
</cp:coreProperties>
</file>